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\Documents\CF Files\Sailing\FYC\FYC2019\"/>
    </mc:Choice>
  </mc:AlternateContent>
  <bookViews>
    <workbookView xWindow="0" yWindow="0" windowWidth="14952" windowHeight="5028"/>
  </bookViews>
  <sheets>
    <sheet name="RACE DATA ENTRY" sheetId="1" r:id="rId1"/>
    <sheet name="SimplResults" sheetId="2" r:id="rId2"/>
    <sheet name="PortsHcaps" sheetId="3" r:id="rId3"/>
    <sheet name="Skippers" sheetId="4" r:id="rId4"/>
  </sheets>
  <definedNames>
    <definedName name="_xlnm.Print_Area" localSheetId="0">'RACE DATA ENTRY'!$A$1:$I$20</definedName>
  </definedNames>
  <calcPr calcId="152511"/>
</workbook>
</file>

<file path=xl/calcChain.xml><?xml version="1.0" encoding="utf-8"?>
<calcChain xmlns="http://schemas.openxmlformats.org/spreadsheetml/2006/main">
  <c r="J83" i="1" l="1"/>
  <c r="J82" i="1"/>
  <c r="J81" i="1"/>
  <c r="J80" i="1"/>
  <c r="J79" i="1"/>
  <c r="J78" i="1"/>
  <c r="J77" i="1"/>
  <c r="J76" i="1"/>
  <c r="J75" i="1"/>
  <c r="J74" i="1"/>
  <c r="J73" i="1"/>
  <c r="J72" i="1"/>
  <c r="J71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8" i="1"/>
  <c r="J9" i="1"/>
  <c r="J10" i="1"/>
  <c r="J11" i="1"/>
  <c r="J12" i="1"/>
  <c r="J13" i="1"/>
  <c r="J14" i="1"/>
  <c r="J15" i="1"/>
  <c r="J16" i="1"/>
  <c r="J17" i="1"/>
  <c r="J18" i="1"/>
  <c r="J19" i="1"/>
  <c r="J7" i="1"/>
  <c r="B35" i="2" l="1"/>
  <c r="D82" i="1"/>
  <c r="D81" i="1"/>
  <c r="D80" i="1"/>
  <c r="D79" i="1"/>
  <c r="D78" i="1"/>
  <c r="D77" i="1"/>
  <c r="D76" i="1"/>
  <c r="D75" i="1"/>
  <c r="D74" i="1"/>
  <c r="D73" i="1"/>
  <c r="D72" i="1"/>
  <c r="D71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8" i="1"/>
  <c r="D9" i="1"/>
  <c r="D10" i="1"/>
  <c r="D11" i="1"/>
  <c r="D12" i="1"/>
  <c r="D13" i="1"/>
  <c r="D14" i="1"/>
  <c r="D15" i="1"/>
  <c r="D16" i="1"/>
  <c r="D17" i="1"/>
  <c r="D18" i="1"/>
  <c r="D19" i="1"/>
  <c r="D7" i="1"/>
  <c r="B77" i="2" l="1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A35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1" i="2"/>
  <c r="H83" i="1"/>
  <c r="C77" i="2" s="1"/>
  <c r="G83" i="1"/>
  <c r="F83" i="1"/>
  <c r="K83" i="1" s="1"/>
  <c r="D83" i="1"/>
  <c r="H82" i="1"/>
  <c r="C76" i="2" s="1"/>
  <c r="G82" i="1"/>
  <c r="F82" i="1"/>
  <c r="K82" i="1" s="1"/>
  <c r="H81" i="1"/>
  <c r="C75" i="2" s="1"/>
  <c r="G81" i="1"/>
  <c r="F81" i="1"/>
  <c r="K81" i="1" s="1"/>
  <c r="H80" i="1"/>
  <c r="G80" i="1"/>
  <c r="F80" i="1"/>
  <c r="K80" i="1" s="1"/>
  <c r="H79" i="1"/>
  <c r="C73" i="2" s="1"/>
  <c r="G79" i="1"/>
  <c r="F79" i="1"/>
  <c r="K79" i="1" s="1"/>
  <c r="H78" i="1"/>
  <c r="C72" i="2" s="1"/>
  <c r="G78" i="1"/>
  <c r="F78" i="1"/>
  <c r="K78" i="1" s="1"/>
  <c r="H77" i="1"/>
  <c r="C71" i="2" s="1"/>
  <c r="G77" i="1"/>
  <c r="F77" i="1"/>
  <c r="K77" i="1" s="1"/>
  <c r="H76" i="1"/>
  <c r="G76" i="1"/>
  <c r="F76" i="1"/>
  <c r="K76" i="1" s="1"/>
  <c r="H75" i="1"/>
  <c r="C69" i="2" s="1"/>
  <c r="G75" i="1"/>
  <c r="F75" i="1"/>
  <c r="K75" i="1" s="1"/>
  <c r="H74" i="1"/>
  <c r="C68" i="2" s="1"/>
  <c r="G74" i="1"/>
  <c r="F74" i="1"/>
  <c r="K74" i="1" s="1"/>
  <c r="H73" i="1"/>
  <c r="C67" i="2" s="1"/>
  <c r="G73" i="1"/>
  <c r="F73" i="1"/>
  <c r="K73" i="1" s="1"/>
  <c r="H72" i="1"/>
  <c r="G72" i="1"/>
  <c r="F72" i="1"/>
  <c r="K72" i="1" s="1"/>
  <c r="H71" i="1"/>
  <c r="C65" i="2" s="1"/>
  <c r="G71" i="1"/>
  <c r="F71" i="1"/>
  <c r="K71" i="1" s="1"/>
  <c r="H67" i="1"/>
  <c r="C62" i="2" s="1"/>
  <c r="G67" i="1"/>
  <c r="F67" i="1"/>
  <c r="K67" i="1" s="1"/>
  <c r="H66" i="1"/>
  <c r="C61" i="2" s="1"/>
  <c r="G66" i="1"/>
  <c r="F66" i="1"/>
  <c r="K66" i="1" s="1"/>
  <c r="H65" i="1"/>
  <c r="G65" i="1"/>
  <c r="F65" i="1"/>
  <c r="K65" i="1" s="1"/>
  <c r="H64" i="1"/>
  <c r="C59" i="2" s="1"/>
  <c r="G64" i="1"/>
  <c r="F64" i="1"/>
  <c r="K64" i="1" s="1"/>
  <c r="H63" i="1"/>
  <c r="C58" i="2" s="1"/>
  <c r="G63" i="1"/>
  <c r="F63" i="1"/>
  <c r="K63" i="1" s="1"/>
  <c r="H62" i="1"/>
  <c r="C57" i="2" s="1"/>
  <c r="G62" i="1"/>
  <c r="F62" i="1"/>
  <c r="K62" i="1" s="1"/>
  <c r="H61" i="1"/>
  <c r="G61" i="1"/>
  <c r="F61" i="1"/>
  <c r="K61" i="1" s="1"/>
  <c r="H60" i="1"/>
  <c r="C55" i="2" s="1"/>
  <c r="G60" i="1"/>
  <c r="F60" i="1"/>
  <c r="K60" i="1" s="1"/>
  <c r="H59" i="1"/>
  <c r="C54" i="2" s="1"/>
  <c r="G59" i="1"/>
  <c r="F59" i="1"/>
  <c r="K59" i="1" s="1"/>
  <c r="H58" i="1"/>
  <c r="C53" i="2" s="1"/>
  <c r="G58" i="1"/>
  <c r="F58" i="1"/>
  <c r="K58" i="1" s="1"/>
  <c r="H57" i="1"/>
  <c r="G57" i="1"/>
  <c r="F57" i="1"/>
  <c r="K57" i="1" s="1"/>
  <c r="H56" i="1"/>
  <c r="C51" i="2" s="1"/>
  <c r="G56" i="1"/>
  <c r="F56" i="1"/>
  <c r="K56" i="1" s="1"/>
  <c r="H55" i="1"/>
  <c r="C50" i="2" s="1"/>
  <c r="G55" i="1"/>
  <c r="F55" i="1"/>
  <c r="K55" i="1" s="1"/>
  <c r="H51" i="1"/>
  <c r="C47" i="2" s="1"/>
  <c r="G51" i="1"/>
  <c r="F51" i="1"/>
  <c r="K51" i="1" s="1"/>
  <c r="H50" i="1"/>
  <c r="G50" i="1"/>
  <c r="F50" i="1"/>
  <c r="K50" i="1" s="1"/>
  <c r="H49" i="1"/>
  <c r="C45" i="2" s="1"/>
  <c r="G49" i="1"/>
  <c r="F49" i="1"/>
  <c r="K49" i="1" s="1"/>
  <c r="H48" i="1"/>
  <c r="C44" i="2" s="1"/>
  <c r="G48" i="1"/>
  <c r="F48" i="1"/>
  <c r="K48" i="1" s="1"/>
  <c r="F47" i="1"/>
  <c r="K47" i="1" s="1"/>
  <c r="F46" i="1"/>
  <c r="K46" i="1" s="1"/>
  <c r="F45" i="1"/>
  <c r="K45" i="1" s="1"/>
  <c r="F44" i="1"/>
  <c r="G43" i="1"/>
  <c r="F43" i="1"/>
  <c r="F42" i="1"/>
  <c r="F41" i="1"/>
  <c r="K41" i="1" s="1"/>
  <c r="G40" i="1"/>
  <c r="H40" i="1" s="1"/>
  <c r="C36" i="2" s="1"/>
  <c r="F40" i="1"/>
  <c r="K40" i="1" s="1"/>
  <c r="F39" i="1"/>
  <c r="K39" i="1" s="1"/>
  <c r="H35" i="1"/>
  <c r="G35" i="1"/>
  <c r="F35" i="1"/>
  <c r="K35" i="1" s="1"/>
  <c r="H34" i="1"/>
  <c r="C31" i="2" s="1"/>
  <c r="G34" i="1"/>
  <c r="F34" i="1"/>
  <c r="K34" i="1" s="1"/>
  <c r="H33" i="1"/>
  <c r="C30" i="2" s="1"/>
  <c r="G33" i="1"/>
  <c r="F33" i="1"/>
  <c r="K33" i="1" s="1"/>
  <c r="H32" i="1"/>
  <c r="C29" i="2" s="1"/>
  <c r="G32" i="1"/>
  <c r="F32" i="1"/>
  <c r="K32" i="1" s="1"/>
  <c r="F31" i="1"/>
  <c r="F30" i="1"/>
  <c r="K30" i="1" s="1"/>
  <c r="F29" i="1"/>
  <c r="F28" i="1"/>
  <c r="F27" i="1"/>
  <c r="F26" i="1"/>
  <c r="K26" i="1" s="1"/>
  <c r="F25" i="1"/>
  <c r="F24" i="1"/>
  <c r="K24" i="1" s="1"/>
  <c r="F23" i="1"/>
  <c r="K23" i="1" s="1"/>
  <c r="H19" i="1"/>
  <c r="C17" i="2" s="1"/>
  <c r="G19" i="1"/>
  <c r="F19" i="1"/>
  <c r="K19" i="1" s="1"/>
  <c r="H18" i="1"/>
  <c r="C16" i="2" s="1"/>
  <c r="G18" i="1"/>
  <c r="F18" i="1"/>
  <c r="K18" i="1" s="1"/>
  <c r="H17" i="1"/>
  <c r="C15" i="2" s="1"/>
  <c r="G17" i="1"/>
  <c r="F17" i="1"/>
  <c r="K17" i="1" s="1"/>
  <c r="H16" i="1"/>
  <c r="G16" i="1"/>
  <c r="F16" i="1"/>
  <c r="K16" i="1" s="1"/>
  <c r="F15" i="1"/>
  <c r="K15" i="1" s="1"/>
  <c r="F14" i="1"/>
  <c r="K14" i="1" s="1"/>
  <c r="F13" i="1"/>
  <c r="G12" i="1"/>
  <c r="F12" i="1"/>
  <c r="F11" i="1"/>
  <c r="K11" i="1" s="1"/>
  <c r="F10" i="1"/>
  <c r="K10" i="1" s="1"/>
  <c r="F9" i="1"/>
  <c r="G8" i="1"/>
  <c r="F8" i="1"/>
  <c r="F7" i="1"/>
  <c r="K7" i="1" s="1"/>
  <c r="E5" i="2" l="1"/>
  <c r="E21" i="2"/>
  <c r="E41" i="2"/>
  <c r="E47" i="2"/>
  <c r="E71" i="2"/>
  <c r="L77" i="1"/>
  <c r="F71" i="2" s="1"/>
  <c r="E16" i="2"/>
  <c r="E32" i="2"/>
  <c r="E36" i="2"/>
  <c r="H43" i="1"/>
  <c r="C39" i="2" s="1"/>
  <c r="K43" i="1"/>
  <c r="E42" i="2"/>
  <c r="E46" i="2"/>
  <c r="E52" i="2"/>
  <c r="L57" i="1"/>
  <c r="F52" i="2" s="1"/>
  <c r="E56" i="2"/>
  <c r="L61" i="1"/>
  <c r="F56" i="2" s="1"/>
  <c r="E60" i="2"/>
  <c r="L65" i="1"/>
  <c r="F60" i="2" s="1"/>
  <c r="E66" i="2"/>
  <c r="L72" i="1"/>
  <c r="F66" i="2" s="1"/>
  <c r="E70" i="2"/>
  <c r="L76" i="1"/>
  <c r="F70" i="2" s="1"/>
  <c r="E74" i="2"/>
  <c r="L80" i="1"/>
  <c r="F74" i="2" s="1"/>
  <c r="E29" i="2"/>
  <c r="E35" i="2"/>
  <c r="E53" i="2"/>
  <c r="L58" i="1"/>
  <c r="F53" i="2" s="1"/>
  <c r="H8" i="1"/>
  <c r="C6" i="2" s="1"/>
  <c r="K8" i="1"/>
  <c r="E12" i="2"/>
  <c r="H12" i="1"/>
  <c r="C10" i="2" s="1"/>
  <c r="K12" i="1"/>
  <c r="E15" i="2"/>
  <c r="E23" i="2"/>
  <c r="E27" i="2"/>
  <c r="E31" i="2"/>
  <c r="E43" i="2"/>
  <c r="E45" i="2"/>
  <c r="E51" i="2"/>
  <c r="L56" i="1"/>
  <c r="F51" i="2" s="1"/>
  <c r="E55" i="2"/>
  <c r="L60" i="1"/>
  <c r="F55" i="2" s="1"/>
  <c r="E59" i="2"/>
  <c r="L64" i="1"/>
  <c r="F59" i="2" s="1"/>
  <c r="E65" i="2"/>
  <c r="L71" i="1"/>
  <c r="F65" i="2" s="1"/>
  <c r="E69" i="2"/>
  <c r="L75" i="1"/>
  <c r="F69" i="2" s="1"/>
  <c r="E73" i="2"/>
  <c r="L79" i="1"/>
  <c r="F73" i="2" s="1"/>
  <c r="E8" i="2"/>
  <c r="G13" i="1"/>
  <c r="K13" i="1"/>
  <c r="E17" i="2"/>
  <c r="G28" i="1"/>
  <c r="K28" i="1"/>
  <c r="G42" i="1"/>
  <c r="K42" i="1"/>
  <c r="E57" i="2"/>
  <c r="L62" i="1"/>
  <c r="F57" i="2" s="1"/>
  <c r="E61" i="2"/>
  <c r="L66" i="1"/>
  <c r="F61" i="2" s="1"/>
  <c r="E67" i="2"/>
  <c r="L73" i="1"/>
  <c r="F67" i="2" s="1"/>
  <c r="E75" i="2"/>
  <c r="L81" i="1"/>
  <c r="F75" i="2" s="1"/>
  <c r="E9" i="2"/>
  <c r="G25" i="1"/>
  <c r="H25" i="1" s="1"/>
  <c r="C22" i="2" s="1"/>
  <c r="K25" i="1"/>
  <c r="G29" i="1"/>
  <c r="H29" i="1" s="1"/>
  <c r="C26" i="2" s="1"/>
  <c r="K29" i="1"/>
  <c r="E13" i="2"/>
  <c r="G9" i="1"/>
  <c r="K9" i="1"/>
  <c r="L14" i="1" s="1"/>
  <c r="F12" i="2" s="1"/>
  <c r="E14" i="2"/>
  <c r="E20" i="2"/>
  <c r="G27" i="1"/>
  <c r="K27" i="1"/>
  <c r="G31" i="1"/>
  <c r="K31" i="1"/>
  <c r="E30" i="2"/>
  <c r="L33" i="1"/>
  <c r="F30" i="2" s="1"/>
  <c r="E37" i="2"/>
  <c r="G44" i="1"/>
  <c r="K44" i="1"/>
  <c r="E44" i="2"/>
  <c r="E50" i="2"/>
  <c r="L55" i="1"/>
  <c r="F50" i="2" s="1"/>
  <c r="E54" i="2"/>
  <c r="L59" i="1"/>
  <c r="F54" i="2" s="1"/>
  <c r="E58" i="2"/>
  <c r="L63" i="1"/>
  <c r="F58" i="2" s="1"/>
  <c r="E62" i="2"/>
  <c r="L67" i="1"/>
  <c r="F62" i="2" s="1"/>
  <c r="E68" i="2"/>
  <c r="L74" i="1"/>
  <c r="F68" i="2" s="1"/>
  <c r="E72" i="2"/>
  <c r="L78" i="1"/>
  <c r="F72" i="2" s="1"/>
  <c r="E76" i="2"/>
  <c r="L82" i="1"/>
  <c r="F76" i="2" s="1"/>
  <c r="E77" i="2"/>
  <c r="L83" i="1"/>
  <c r="F77" i="2" s="1"/>
  <c r="I57" i="1"/>
  <c r="D52" i="2" s="1"/>
  <c r="G47" i="1"/>
  <c r="H47" i="1" s="1"/>
  <c r="C43" i="2" s="1"/>
  <c r="G46" i="1"/>
  <c r="H46" i="1" s="1"/>
  <c r="C42" i="2" s="1"/>
  <c r="G45" i="1"/>
  <c r="H45" i="1" s="1"/>
  <c r="C41" i="2" s="1"/>
  <c r="H44" i="1"/>
  <c r="C40" i="2" s="1"/>
  <c r="H42" i="1"/>
  <c r="C38" i="2" s="1"/>
  <c r="H41" i="1"/>
  <c r="C37" i="2" s="1"/>
  <c r="G41" i="1"/>
  <c r="G39" i="1"/>
  <c r="H39" i="1" s="1"/>
  <c r="C35" i="2" s="1"/>
  <c r="H31" i="1"/>
  <c r="C28" i="2" s="1"/>
  <c r="G30" i="1"/>
  <c r="H30" i="1" s="1"/>
  <c r="C27" i="2" s="1"/>
  <c r="H28" i="1"/>
  <c r="C25" i="2" s="1"/>
  <c r="H27" i="1"/>
  <c r="C24" i="2" s="1"/>
  <c r="G26" i="1"/>
  <c r="H26" i="1" s="1"/>
  <c r="C23" i="2" s="1"/>
  <c r="G24" i="1"/>
  <c r="H24" i="1" s="1"/>
  <c r="C21" i="2" s="1"/>
  <c r="G23" i="1"/>
  <c r="H23" i="1" s="1"/>
  <c r="I72" i="1"/>
  <c r="D66" i="2" s="1"/>
  <c r="I71" i="1"/>
  <c r="D65" i="2" s="1"/>
  <c r="I56" i="1"/>
  <c r="D51" i="2" s="1"/>
  <c r="H15" i="1"/>
  <c r="C13" i="2" s="1"/>
  <c r="G15" i="1"/>
  <c r="G14" i="1"/>
  <c r="H14" i="1" s="1"/>
  <c r="C12" i="2" s="1"/>
  <c r="H13" i="1"/>
  <c r="C11" i="2" s="1"/>
  <c r="G11" i="1"/>
  <c r="H11" i="1" s="1"/>
  <c r="C9" i="2" s="1"/>
  <c r="G10" i="1"/>
  <c r="H10" i="1" s="1"/>
  <c r="C8" i="2" s="1"/>
  <c r="H9" i="1"/>
  <c r="C7" i="2" s="1"/>
  <c r="G7" i="1"/>
  <c r="H7" i="1" s="1"/>
  <c r="I76" i="1"/>
  <c r="D70" i="2" s="1"/>
  <c r="I80" i="1"/>
  <c r="D74" i="2" s="1"/>
  <c r="I61" i="1"/>
  <c r="D56" i="2" s="1"/>
  <c r="I65" i="1"/>
  <c r="D60" i="2" s="1"/>
  <c r="C14" i="2"/>
  <c r="C32" i="2"/>
  <c r="I73" i="1"/>
  <c r="D67" i="2" s="1"/>
  <c r="I77" i="1"/>
  <c r="D71" i="2" s="1"/>
  <c r="I81" i="1"/>
  <c r="D75" i="2" s="1"/>
  <c r="I60" i="1"/>
  <c r="D55" i="2" s="1"/>
  <c r="I58" i="1"/>
  <c r="D53" i="2" s="1"/>
  <c r="I62" i="1"/>
  <c r="D57" i="2" s="1"/>
  <c r="I66" i="1"/>
  <c r="D61" i="2" s="1"/>
  <c r="I55" i="1"/>
  <c r="D50" i="2" s="1"/>
  <c r="I59" i="1"/>
  <c r="D54" i="2" s="1"/>
  <c r="I63" i="1"/>
  <c r="D58" i="2" s="1"/>
  <c r="I67" i="1"/>
  <c r="D62" i="2" s="1"/>
  <c r="I74" i="1"/>
  <c r="D68" i="2" s="1"/>
  <c r="I78" i="1"/>
  <c r="D72" i="2" s="1"/>
  <c r="I82" i="1"/>
  <c r="D76" i="2" s="1"/>
  <c r="I83" i="1"/>
  <c r="D77" i="2" s="1"/>
  <c r="C46" i="2"/>
  <c r="C52" i="2"/>
  <c r="C56" i="2"/>
  <c r="C60" i="2"/>
  <c r="C66" i="2"/>
  <c r="C70" i="2"/>
  <c r="C74" i="2"/>
  <c r="I64" i="1"/>
  <c r="D59" i="2" s="1"/>
  <c r="I75" i="1"/>
  <c r="D69" i="2" s="1"/>
  <c r="I79" i="1"/>
  <c r="D73" i="2" s="1"/>
  <c r="L10" i="1" l="1"/>
  <c r="F8" i="2" s="1"/>
  <c r="L17" i="1"/>
  <c r="F15" i="2" s="1"/>
  <c r="L16" i="1"/>
  <c r="F14" i="2" s="1"/>
  <c r="L15" i="1"/>
  <c r="F13" i="2" s="1"/>
  <c r="L35" i="1"/>
  <c r="F32" i="2" s="1"/>
  <c r="L18" i="1"/>
  <c r="F16" i="2" s="1"/>
  <c r="L51" i="1"/>
  <c r="F47" i="2" s="1"/>
  <c r="L19" i="1"/>
  <c r="F17" i="2" s="1"/>
  <c r="L47" i="1"/>
  <c r="F43" i="2" s="1"/>
  <c r="L30" i="1"/>
  <c r="F27" i="2" s="1"/>
  <c r="L32" i="1"/>
  <c r="F29" i="2" s="1"/>
  <c r="L46" i="1"/>
  <c r="F42" i="2" s="1"/>
  <c r="L40" i="1"/>
  <c r="F36" i="2" s="1"/>
  <c r="L24" i="1"/>
  <c r="F21" i="2" s="1"/>
  <c r="L27" i="1"/>
  <c r="F24" i="2" s="1"/>
  <c r="E24" i="2"/>
  <c r="E38" i="2"/>
  <c r="L42" i="1"/>
  <c r="F38" i="2" s="1"/>
  <c r="L48" i="1"/>
  <c r="F44" i="2" s="1"/>
  <c r="L41" i="1"/>
  <c r="F37" i="2" s="1"/>
  <c r="L31" i="1"/>
  <c r="F28" i="2" s="1"/>
  <c r="E28" i="2"/>
  <c r="L23" i="1"/>
  <c r="F20" i="2" s="1"/>
  <c r="E7" i="2"/>
  <c r="L9" i="1"/>
  <c r="F7" i="2" s="1"/>
  <c r="E26" i="2"/>
  <c r="L29" i="1"/>
  <c r="F26" i="2" s="1"/>
  <c r="L11" i="1"/>
  <c r="F9" i="2" s="1"/>
  <c r="E25" i="2"/>
  <c r="L28" i="1"/>
  <c r="F25" i="2" s="1"/>
  <c r="E11" i="2"/>
  <c r="L13" i="1"/>
  <c r="F11" i="2" s="1"/>
  <c r="L49" i="1"/>
  <c r="F45" i="2" s="1"/>
  <c r="L34" i="1"/>
  <c r="F31" i="2" s="1"/>
  <c r="E10" i="2"/>
  <c r="L12" i="1"/>
  <c r="F10" i="2" s="1"/>
  <c r="E6" i="2"/>
  <c r="L8" i="1"/>
  <c r="F6" i="2" s="1"/>
  <c r="L39" i="1"/>
  <c r="F35" i="2" s="1"/>
  <c r="L50" i="1"/>
  <c r="F46" i="2" s="1"/>
  <c r="E39" i="2"/>
  <c r="L43" i="1"/>
  <c r="F39" i="2" s="1"/>
  <c r="L45" i="1"/>
  <c r="F41" i="2" s="1"/>
  <c r="E40" i="2"/>
  <c r="L44" i="1"/>
  <c r="F40" i="2" s="1"/>
  <c r="E22" i="2"/>
  <c r="L25" i="1"/>
  <c r="F22" i="2" s="1"/>
  <c r="L26" i="1"/>
  <c r="F23" i="2" s="1"/>
  <c r="L7" i="1"/>
  <c r="F5" i="2" s="1"/>
  <c r="I50" i="1"/>
  <c r="D46" i="2" s="1"/>
  <c r="I51" i="1"/>
  <c r="D47" i="2" s="1"/>
  <c r="I40" i="1"/>
  <c r="D36" i="2" s="1"/>
  <c r="I49" i="1"/>
  <c r="D45" i="2" s="1"/>
  <c r="I39" i="1"/>
  <c r="D35" i="2" s="1"/>
  <c r="I44" i="1"/>
  <c r="D40" i="2" s="1"/>
  <c r="I47" i="1"/>
  <c r="D43" i="2" s="1"/>
  <c r="I41" i="1"/>
  <c r="D37" i="2" s="1"/>
  <c r="I42" i="1"/>
  <c r="D38" i="2" s="1"/>
  <c r="I46" i="1"/>
  <c r="D42" i="2" s="1"/>
  <c r="I43" i="1"/>
  <c r="D39" i="2" s="1"/>
  <c r="I48" i="1"/>
  <c r="D44" i="2" s="1"/>
  <c r="I45" i="1"/>
  <c r="D41" i="2" s="1"/>
  <c r="I28" i="1"/>
  <c r="D25" i="2" s="1"/>
  <c r="I35" i="1"/>
  <c r="D32" i="2" s="1"/>
  <c r="I30" i="1"/>
  <c r="D27" i="2" s="1"/>
  <c r="I33" i="1"/>
  <c r="D30" i="2" s="1"/>
  <c r="I34" i="1"/>
  <c r="D31" i="2" s="1"/>
  <c r="I23" i="1"/>
  <c r="D20" i="2" s="1"/>
  <c r="I24" i="1"/>
  <c r="D21" i="2" s="1"/>
  <c r="I31" i="1"/>
  <c r="D28" i="2" s="1"/>
  <c r="I25" i="1"/>
  <c r="D22" i="2" s="1"/>
  <c r="I26" i="1"/>
  <c r="D23" i="2" s="1"/>
  <c r="C20" i="2"/>
  <c r="I27" i="1"/>
  <c r="D24" i="2" s="1"/>
  <c r="I29" i="1"/>
  <c r="D26" i="2" s="1"/>
  <c r="I32" i="1"/>
  <c r="D29" i="2" s="1"/>
  <c r="C5" i="2"/>
  <c r="I11" i="1"/>
  <c r="D9" i="2" s="1"/>
  <c r="I10" i="1"/>
  <c r="D8" i="2" s="1"/>
  <c r="I14" i="1"/>
  <c r="D12" i="2" s="1"/>
  <c r="I7" i="1"/>
  <c r="D5" i="2" s="1"/>
  <c r="I8" i="1"/>
  <c r="D6" i="2" s="1"/>
  <c r="I19" i="1"/>
  <c r="D17" i="2" s="1"/>
  <c r="I17" i="1"/>
  <c r="D15" i="2" s="1"/>
  <c r="I12" i="1"/>
  <c r="D10" i="2" s="1"/>
  <c r="I16" i="1"/>
  <c r="D14" i="2" s="1"/>
  <c r="I15" i="1"/>
  <c r="D13" i="2" s="1"/>
  <c r="I13" i="1"/>
  <c r="D11" i="2" s="1"/>
  <c r="I18" i="1"/>
  <c r="D16" i="2" s="1"/>
  <c r="I9" i="1"/>
  <c r="D7" i="2" s="1"/>
</calcChain>
</file>

<file path=xl/sharedStrings.xml><?xml version="1.0" encoding="utf-8"?>
<sst xmlns="http://schemas.openxmlformats.org/spreadsheetml/2006/main" count="199" uniqueCount="127">
  <si>
    <t>29er</t>
  </si>
  <si>
    <t xml:space="preserve">Laser                       </t>
  </si>
  <si>
    <t xml:space="preserve">Laser Radial &amp; M   </t>
  </si>
  <si>
    <t xml:space="preserve">Albacore                   </t>
  </si>
  <si>
    <t xml:space="preserve">CL 16                       </t>
  </si>
  <si>
    <t xml:space="preserve">Optimist                  </t>
  </si>
  <si>
    <t xml:space="preserve">Sunfish Racing       </t>
  </si>
  <si>
    <t xml:space="preserve">Tanzer 22                </t>
  </si>
  <si>
    <t xml:space="preserve">Tasar                       </t>
  </si>
  <si>
    <t xml:space="preserve">Hobie 18                  </t>
  </si>
  <si>
    <t xml:space="preserve">Wayfarer                 </t>
  </si>
  <si>
    <t>RACE RESULTS</t>
  </si>
  <si>
    <t>Race One:</t>
  </si>
  <si>
    <t>Finish Time</t>
  </si>
  <si>
    <t>Elapsed Minutes</t>
  </si>
  <si>
    <t>Elapsed Seconds</t>
  </si>
  <si>
    <t>#</t>
  </si>
  <si>
    <t>Handicap</t>
  </si>
  <si>
    <t>Roger</t>
  </si>
  <si>
    <t>Patti</t>
  </si>
  <si>
    <t>Penny</t>
  </si>
  <si>
    <t>Race Two:</t>
  </si>
  <si>
    <t>Race Three</t>
  </si>
  <si>
    <t>Race Four</t>
  </si>
  <si>
    <t>Race Five</t>
  </si>
  <si>
    <t>Craig</t>
  </si>
  <si>
    <t>Gonzalo</t>
  </si>
  <si>
    <t>Cindy</t>
  </si>
  <si>
    <t>Andrea</t>
  </si>
  <si>
    <t>B Kelly</t>
  </si>
  <si>
    <t>Jean</t>
  </si>
  <si>
    <t>Feavers</t>
  </si>
  <si>
    <t>Merlin</t>
  </si>
  <si>
    <t>Collette</t>
  </si>
  <si>
    <t>Dave L</t>
  </si>
  <si>
    <t>Dave H</t>
  </si>
  <si>
    <t>Sharlene</t>
  </si>
  <si>
    <t>Dave Fr</t>
  </si>
  <si>
    <t>Matthew</t>
  </si>
  <si>
    <t>Sarah</t>
  </si>
  <si>
    <t>Ian</t>
  </si>
  <si>
    <t>B Woods</t>
  </si>
  <si>
    <t>x</t>
  </si>
  <si>
    <t>Boat</t>
  </si>
  <si>
    <t>z1</t>
  </si>
  <si>
    <t>z2</t>
  </si>
  <si>
    <t>z3</t>
  </si>
  <si>
    <t>Make Entries only in             colour cells</t>
  </si>
  <si>
    <t>Assumes 3 min start</t>
  </si>
  <si>
    <r>
      <rPr>
        <b/>
        <sz val="14"/>
        <color rgb="FF000000"/>
        <rFont val="Calibri"/>
      </rPr>
      <t>Date:</t>
    </r>
    <r>
      <rPr>
        <sz val="11"/>
        <color rgb="FF000000"/>
        <rFont val="Calibri"/>
        <charset val="134"/>
      </rPr>
      <t xml:space="preserve"> </t>
    </r>
  </si>
  <si>
    <t xml:space="preserve">xEurope Dinghy         </t>
  </si>
  <si>
    <t xml:space="preserve">xEnterprise                 </t>
  </si>
  <si>
    <t xml:space="preserve">xCL 14                       </t>
  </si>
  <si>
    <t xml:space="preserve">xFinn                          </t>
  </si>
  <si>
    <t xml:space="preserve">xFireball                    </t>
  </si>
  <si>
    <t xml:space="preserve">xFlying Dutchman     </t>
  </si>
  <si>
    <t xml:space="preserve">xFlying Junior            </t>
  </si>
  <si>
    <t xml:space="preserve">xHobie 12                  </t>
  </si>
  <si>
    <t xml:space="preserve">xHobie 14                  </t>
  </si>
  <si>
    <t xml:space="preserve">xHobie 16                  </t>
  </si>
  <si>
    <t xml:space="preserve">xHobie 17                  </t>
  </si>
  <si>
    <t xml:space="preserve">xInvitation                 </t>
  </si>
  <si>
    <t xml:space="preserve">xJY 15                       </t>
  </si>
  <si>
    <t xml:space="preserve">xLazy E                    </t>
  </si>
  <si>
    <t xml:space="preserve">xLightning                </t>
  </si>
  <si>
    <t>xMacgregor 22</t>
  </si>
  <si>
    <t>xMacgregor 24</t>
  </si>
  <si>
    <t xml:space="preserve">xMartin 14                </t>
  </si>
  <si>
    <t xml:space="preserve">xMirror Dinghy        </t>
  </si>
  <si>
    <t xml:space="preserve">xSailfish                   </t>
  </si>
  <si>
    <t xml:space="preserve">xSea Spray 15           </t>
  </si>
  <si>
    <t>xTanzer 16</t>
  </si>
  <si>
    <t xml:space="preserve">xWindmill                 </t>
  </si>
  <si>
    <t xml:space="preserve">xY-Flyer                    </t>
  </si>
  <si>
    <t>x420</t>
  </si>
  <si>
    <t>Skipper</t>
  </si>
  <si>
    <t>Race Results for</t>
  </si>
  <si>
    <t>RACE 2</t>
  </si>
  <si>
    <t>RACE 3</t>
  </si>
  <si>
    <t>RACE 4</t>
  </si>
  <si>
    <t>RACE 5</t>
  </si>
  <si>
    <t>?</t>
  </si>
  <si>
    <t>Enter seconds as if decimal</t>
  </si>
  <si>
    <t>Time</t>
  </si>
  <si>
    <t>Corr. Time</t>
  </si>
  <si>
    <t>Points</t>
  </si>
  <si>
    <t>THIS SHEET AUTOMATICALLY DISPLAYS RESULTS FROM THE RACE DATA ENTRY SHEET</t>
  </si>
  <si>
    <t>Laser 4.7</t>
  </si>
  <si>
    <t xml:space="preserve">Laser &gt;&gt;               </t>
  </si>
  <si>
    <t>Hobie 20</t>
  </si>
  <si>
    <t>M16 Scow</t>
  </si>
  <si>
    <t xml:space="preserve">xByte                         </t>
  </si>
  <si>
    <t>xSirius 21</t>
  </si>
  <si>
    <t xml:space="preserve">Bombardier              </t>
  </si>
  <si>
    <t>updated june 2018 with 2017 dpn</t>
  </si>
  <si>
    <t>D-PN</t>
  </si>
  <si>
    <t>PHRF</t>
  </si>
  <si>
    <t>Macgregor 26 DB</t>
  </si>
  <si>
    <t>Balboa 26</t>
  </si>
  <si>
    <t xml:space="preserve">Macgregor 26 </t>
  </si>
  <si>
    <t>Macgregor 26 X</t>
  </si>
  <si>
    <t>Tanzer 22 FK</t>
  </si>
  <si>
    <t>CS 22 SK</t>
  </si>
  <si>
    <t>Catalina 22 SK (Skene)</t>
  </si>
  <si>
    <t>Montgomery 17</t>
  </si>
  <si>
    <t>Notes:</t>
  </si>
  <si>
    <t>Catalina 22(Skene)</t>
  </si>
  <si>
    <t>For DNS, do not enter any data</t>
  </si>
  <si>
    <t>Wendy</t>
  </si>
  <si>
    <t>Phil</t>
  </si>
  <si>
    <t>Marcello</t>
  </si>
  <si>
    <t>leave corrected time of 2000.</t>
  </si>
  <si>
    <t>UK PN</t>
  </si>
  <si>
    <t>UK Corr time</t>
  </si>
  <si>
    <t>UK position</t>
  </si>
  <si>
    <t>Macgregor 26</t>
  </si>
  <si>
    <t>Macgregor 26x</t>
  </si>
  <si>
    <t>Macgregor 26DB</t>
  </si>
  <si>
    <t>CS22</t>
  </si>
  <si>
    <t>KB &amp; Cat Corr Time</t>
  </si>
  <si>
    <t>KB &amp; Cat Position</t>
  </si>
  <si>
    <t>Dinghy Corr time</t>
  </si>
  <si>
    <t>Dinghy position</t>
  </si>
  <si>
    <t>Make Entries only in colour cells</t>
  </si>
  <si>
    <t>Cats</t>
  </si>
  <si>
    <t xml:space="preserve">Hobie 16                  </t>
  </si>
  <si>
    <t>Hobie 16                 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</si>
</sst>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"/>
    <numFmt numFmtId="166" formatCode="0.0"/>
  </numFmts>
  <fonts count="27">
    <font>
      <sz val="11"/>
      <name val="Calibri"/>
    </font>
    <font>
      <b/>
      <sz val="28"/>
      <color rgb="FF000000"/>
      <name val="Calibri"/>
      <charset val="134"/>
    </font>
    <font>
      <sz val="11"/>
      <color rgb="FF000000"/>
      <name val="Calibri"/>
    </font>
    <font>
      <b/>
      <sz val="16"/>
      <color rgb="FF000000"/>
      <name val="Calibri"/>
    </font>
    <font>
      <b/>
      <u/>
      <sz val="12"/>
      <color rgb="FF000000"/>
      <name val="Arial Black"/>
      <charset val="134"/>
    </font>
    <font>
      <sz val="9"/>
      <color rgb="FF000000"/>
      <name val="Times New Roman"/>
    </font>
    <font>
      <sz val="9"/>
      <color rgb="FF000000"/>
      <name val="Times New Roman"/>
      <charset val="134"/>
    </font>
    <font>
      <b/>
      <sz val="11"/>
      <color rgb="FF000000"/>
      <name val="Calibri"/>
      <charset val="134"/>
    </font>
    <font>
      <b/>
      <sz val="11"/>
      <color rgb="FF000000"/>
      <name val="Calibri"/>
    </font>
    <font>
      <sz val="11"/>
      <color rgb="FF000000"/>
      <name val="Calibri"/>
      <charset val="134"/>
    </font>
    <font>
      <b/>
      <u/>
      <sz val="12"/>
      <color rgb="FF000000"/>
      <name val="Arial Black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0"/>
      <name val="Arial"/>
      <charset val="134"/>
    </font>
    <font>
      <sz val="12"/>
      <name val="Arial"/>
    </font>
    <font>
      <sz val="14"/>
      <name val="Arial"/>
      <charset val="134"/>
    </font>
    <font>
      <sz val="12"/>
      <name val="Serifa BT"/>
      <charset val="134"/>
    </font>
    <font>
      <b/>
      <sz val="11"/>
      <name val="Calibri"/>
      <family val="2"/>
    </font>
    <font>
      <b/>
      <sz val="11"/>
      <color theme="0" tint="-0.249977111117893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protection locked="0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164" fontId="3" fillId="2" borderId="1" xfId="0" applyNumberFormat="1" applyFont="1" applyFill="1" applyBorder="1" applyAlignment="1"/>
    <xf numFmtId="0" fontId="4" fillId="0" borderId="0" xfId="0" applyFont="1" applyAlignment="1"/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>
      <alignment horizontal="center"/>
    </xf>
    <xf numFmtId="0" fontId="9" fillId="2" borderId="7" xfId="0" applyFont="1" applyFill="1" applyBorder="1" applyAlignment="1"/>
    <xf numFmtId="4" fontId="9" fillId="2" borderId="8" xfId="0" applyNumberFormat="1" applyFon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11" xfId="0" applyFont="1" applyFill="1" applyBorder="1" applyAlignment="1"/>
    <xf numFmtId="4" fontId="9" fillId="2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2" borderId="15" xfId="0" applyFont="1" applyFill="1" applyBorder="1" applyAlignment="1"/>
    <xf numFmtId="4" fontId="9" fillId="2" borderId="14" xfId="0" applyNumberFormat="1" applyFont="1" applyFill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center" wrapText="1"/>
    </xf>
    <xf numFmtId="0" fontId="13" fillId="0" borderId="0" xfId="0" applyFont="1" applyAlignment="1"/>
    <xf numFmtId="0" fontId="14" fillId="0" borderId="0" xfId="1" applyAlignment="1" applyProtection="1">
      <alignment horizontal="left"/>
    </xf>
    <xf numFmtId="166" fontId="14" fillId="0" borderId="0" xfId="1" applyNumberFormat="1" applyAlignment="1" applyProtection="1">
      <alignment horizontal="right"/>
    </xf>
    <xf numFmtId="0" fontId="14" fillId="0" borderId="0" xfId="1" applyAlignment="1" applyProtection="1"/>
    <xf numFmtId="0" fontId="15" fillId="0" borderId="0" xfId="1" applyFont="1" applyAlignment="1" applyProtection="1">
      <alignment horizontal="left"/>
    </xf>
    <xf numFmtId="166" fontId="15" fillId="0" borderId="0" xfId="1" applyNumberFormat="1" applyFont="1" applyAlignment="1" applyProtection="1">
      <alignment horizontal="right"/>
    </xf>
    <xf numFmtId="0" fontId="16" fillId="0" borderId="0" xfId="1" applyFont="1" applyAlignment="1" applyProtection="1"/>
    <xf numFmtId="0" fontId="17" fillId="0" borderId="17" xfId="1" applyFont="1" applyBorder="1" applyAlignment="1" applyProtection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4" fontId="9" fillId="2" borderId="18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9" fillId="2" borderId="19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11" fillId="0" borderId="0" xfId="0" applyNumberFormat="1" applyFont="1" applyAlignment="1"/>
    <xf numFmtId="2" fontId="0" fillId="0" borderId="0" xfId="0" applyNumberFormat="1">
      <alignment vertical="center"/>
    </xf>
    <xf numFmtId="2" fontId="13" fillId="0" borderId="0" xfId="0" applyNumberFormat="1" applyFont="1" applyAlignment="1"/>
    <xf numFmtId="2" fontId="9" fillId="0" borderId="0" xfId="0" applyNumberFormat="1" applyFont="1" applyAlignment="1"/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" fontId="12" fillId="0" borderId="0" xfId="0" applyNumberFormat="1" applyFont="1" applyAlignment="1"/>
    <xf numFmtId="1" fontId="0" fillId="0" borderId="0" xfId="0" applyNumberFormat="1">
      <alignment vertical="center"/>
    </xf>
    <xf numFmtId="1" fontId="18" fillId="0" borderId="2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1" fillId="0" borderId="0" xfId="1" applyFont="1">
      <protection locked="0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1" applyFont="1" applyAlignment="1" applyProtection="1"/>
    <xf numFmtId="0" fontId="25" fillId="0" borderId="0" xfId="1" applyFont="1" applyAlignment="1" applyProtection="1">
      <alignment horizontal="left"/>
    </xf>
    <xf numFmtId="0" fontId="26" fillId="0" borderId="2" xfId="0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247502</xdr:colOff>
      <xdr:row>0</xdr:row>
      <xdr:rowOff>12650</xdr:rowOff>
    </xdr:from>
    <xdr:to>
      <xdr:col>2</xdr:col>
      <xdr:colOff>9239</xdr:colOff>
      <xdr:row>3</xdr:row>
      <xdr:rowOff>37765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51" y="19050"/>
          <a:ext cx="1352549" cy="607267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4"/>
  <sheetViews>
    <sheetView tabSelected="1" workbookViewId="0">
      <selection activeCell="C5" sqref="C5"/>
    </sheetView>
  </sheetViews>
  <sheetFormatPr defaultColWidth="9" defaultRowHeight="14.4"/>
  <cols>
    <col min="1" max="1" width="4" customWidth="1"/>
    <col min="2" max="2" width="19.88671875" customWidth="1"/>
    <col min="3" max="3" width="20.88671875" customWidth="1"/>
    <col min="4" max="4" width="9.109375" customWidth="1"/>
    <col min="5" max="7" width="9.5546875" customWidth="1"/>
    <col min="8" max="8" width="10" customWidth="1"/>
    <col min="9" max="9" width="8.44140625" customWidth="1"/>
  </cols>
  <sheetData>
    <row r="2" spans="1:12" ht="14.4" customHeight="1">
      <c r="C2" s="63" t="s">
        <v>11</v>
      </c>
      <c r="D2" s="63"/>
      <c r="E2" s="63"/>
      <c r="F2" s="65" t="s">
        <v>123</v>
      </c>
      <c r="G2" s="66"/>
      <c r="H2" s="66"/>
    </row>
    <row r="3" spans="1:12" ht="15" customHeight="1" thickBot="1">
      <c r="C3" s="63"/>
      <c r="D3" s="63"/>
      <c r="E3" s="63"/>
      <c r="F3" s="66"/>
      <c r="G3" s="66"/>
      <c r="H3" s="66"/>
      <c r="J3" s="64" t="s">
        <v>107</v>
      </c>
      <c r="K3" s="64"/>
      <c r="L3" s="64"/>
    </row>
    <row r="4" spans="1:12" ht="21.75" customHeight="1" thickBot="1">
      <c r="B4" s="1" t="s">
        <v>49</v>
      </c>
      <c r="C4" s="2"/>
      <c r="E4" s="64" t="s">
        <v>48</v>
      </c>
      <c r="F4" s="64"/>
      <c r="G4" s="64" t="s">
        <v>82</v>
      </c>
      <c r="H4" s="64"/>
      <c r="I4" s="64"/>
      <c r="J4" s="64" t="s">
        <v>111</v>
      </c>
      <c r="K4" s="64"/>
      <c r="L4" s="64"/>
    </row>
    <row r="5" spans="1:12" ht="27" thickBot="1">
      <c r="B5" s="3" t="s">
        <v>12</v>
      </c>
      <c r="C5" s="69" t="s">
        <v>47</v>
      </c>
      <c r="D5" s="5"/>
      <c r="E5" s="54" t="s">
        <v>13</v>
      </c>
      <c r="F5" s="58" t="s">
        <v>14</v>
      </c>
      <c r="G5" s="58" t="s">
        <v>15</v>
      </c>
      <c r="H5" s="60" t="s">
        <v>119</v>
      </c>
      <c r="I5" s="61" t="s">
        <v>120</v>
      </c>
      <c r="K5" s="56" t="s">
        <v>121</v>
      </c>
      <c r="L5" s="56" t="s">
        <v>122</v>
      </c>
    </row>
    <row r="6" spans="1:12" ht="15" thickBot="1">
      <c r="A6" s="6" t="s">
        <v>16</v>
      </c>
      <c r="B6" s="7" t="s">
        <v>75</v>
      </c>
      <c r="C6" s="8" t="s">
        <v>43</v>
      </c>
      <c r="D6" s="43" t="s">
        <v>17</v>
      </c>
      <c r="E6" s="55"/>
      <c r="F6" s="59"/>
      <c r="G6" s="59"/>
      <c r="H6" s="55"/>
      <c r="I6" s="62"/>
      <c r="J6" s="48" t="s">
        <v>112</v>
      </c>
      <c r="K6" s="57"/>
      <c r="L6" s="57"/>
    </row>
    <row r="7" spans="1:12">
      <c r="A7" s="9">
        <v>1</v>
      </c>
      <c r="B7" s="10"/>
      <c r="C7" s="38"/>
      <c r="D7" t="e">
        <f>VLOOKUP(C7,PortsHcaps!$A$1:$B$55,2,FALSE)</f>
        <v>#N/A</v>
      </c>
      <c r="E7" s="40"/>
      <c r="F7" s="12">
        <f>IF(E7&gt;0,INT(E7)-3,0)</f>
        <v>0</v>
      </c>
      <c r="G7" s="13">
        <f>IF(E7&gt;0,(E7-F7-3)*100,0)</f>
        <v>0</v>
      </c>
      <c r="H7" s="13">
        <f>IF(E7=0,200,((F7*60)+G7)/D7)</f>
        <v>200</v>
      </c>
      <c r="I7" s="12">
        <f>RANK(H7,$H$7:$H$19,1)</f>
        <v>1</v>
      </c>
      <c r="J7" t="e">
        <f>VLOOKUP(C7,PortsHcaps!$A$1:$D$55,4,FALSE)</f>
        <v>#N/A</v>
      </c>
      <c r="K7">
        <f>IF( F7=0,20000,((F7*60)+G7)*1000/J7)</f>
        <v>20000</v>
      </c>
      <c r="L7" s="13">
        <f>RANK(K7,$K$7:$K$19,1)</f>
        <v>1</v>
      </c>
    </row>
    <row r="8" spans="1:12">
      <c r="A8" s="14">
        <v>2</v>
      </c>
      <c r="B8" s="15"/>
      <c r="C8" s="18"/>
      <c r="D8" t="e">
        <f>VLOOKUP(C8,PortsHcaps!$A$1:$B$55,2,FALSE)</f>
        <v>#N/A</v>
      </c>
      <c r="E8" s="41"/>
      <c r="F8" s="13">
        <f t="shared" ref="F8:F19" si="0">IF(E8&gt;0,INT(E8)-3,0)</f>
        <v>0</v>
      </c>
      <c r="G8" s="13">
        <f t="shared" ref="G8:G19" si="1">IF(E8&gt;0,(E8-F8-3)*100,0)</f>
        <v>0</v>
      </c>
      <c r="H8" s="13">
        <f t="shared" ref="H8:H19" si="2">IF(E8=0,200,((F8*60)+G8)/D8)</f>
        <v>200</v>
      </c>
      <c r="I8" s="13">
        <f t="shared" ref="I8:I19" si="3">RANK(H8,$H$7:$H$19,1)</f>
        <v>1</v>
      </c>
      <c r="J8" t="e">
        <f>VLOOKUP(C8,PortsHcaps!$A$1:$D$55,4,FALSE)</f>
        <v>#N/A</v>
      </c>
      <c r="K8">
        <f t="shared" ref="K8:K19" si="4">IF( F8=0,20000,((F8*60)+G8)*1000/J8)</f>
        <v>20000</v>
      </c>
      <c r="L8" s="13">
        <f t="shared" ref="L8:L19" si="5">RANK(K8,$K$7:$K$19,1)</f>
        <v>1</v>
      </c>
    </row>
    <row r="9" spans="1:12">
      <c r="A9" s="17">
        <v>3</v>
      </c>
      <c r="B9" s="15"/>
      <c r="C9" s="39"/>
      <c r="D9" t="e">
        <f>VLOOKUP(C9,PortsHcaps!$A$1:$B$55,2,FALSE)</f>
        <v>#N/A</v>
      </c>
      <c r="E9" s="41"/>
      <c r="F9" s="13">
        <f t="shared" si="0"/>
        <v>0</v>
      </c>
      <c r="G9" s="13">
        <f t="shared" si="1"/>
        <v>0</v>
      </c>
      <c r="H9" s="13">
        <f t="shared" si="2"/>
        <v>200</v>
      </c>
      <c r="I9" s="13">
        <f t="shared" si="3"/>
        <v>1</v>
      </c>
      <c r="J9" t="e">
        <f>VLOOKUP(C9,PortsHcaps!$A$1:$D$55,4,FALSE)</f>
        <v>#N/A</v>
      </c>
      <c r="K9">
        <f t="shared" si="4"/>
        <v>20000</v>
      </c>
      <c r="L9" s="13">
        <f t="shared" si="5"/>
        <v>1</v>
      </c>
    </row>
    <row r="10" spans="1:12">
      <c r="A10" s="14">
        <v>4</v>
      </c>
      <c r="B10" s="15"/>
      <c r="C10" s="39"/>
      <c r="D10" t="e">
        <f>VLOOKUP(C10,PortsHcaps!$A$1:$B$55,2,FALSE)</f>
        <v>#N/A</v>
      </c>
      <c r="E10" s="41"/>
      <c r="F10" s="13">
        <f t="shared" si="0"/>
        <v>0</v>
      </c>
      <c r="G10" s="13">
        <f t="shared" si="1"/>
        <v>0</v>
      </c>
      <c r="H10" s="13">
        <f t="shared" si="2"/>
        <v>200</v>
      </c>
      <c r="I10" s="13">
        <f t="shared" si="3"/>
        <v>1</v>
      </c>
      <c r="J10" t="e">
        <f>VLOOKUP(C10,PortsHcaps!$A$1:$D$55,4,FALSE)</f>
        <v>#N/A</v>
      </c>
      <c r="K10">
        <f t="shared" si="4"/>
        <v>20000</v>
      </c>
      <c r="L10" s="13">
        <f t="shared" si="5"/>
        <v>1</v>
      </c>
    </row>
    <row r="11" spans="1:12">
      <c r="A11" s="17">
        <v>5</v>
      </c>
      <c r="B11" s="15"/>
      <c r="C11" s="39"/>
      <c r="D11" t="e">
        <f>VLOOKUP(C11,PortsHcaps!$A$1:$B$55,2,FALSE)</f>
        <v>#N/A</v>
      </c>
      <c r="E11" s="41"/>
      <c r="F11" s="13">
        <f t="shared" si="0"/>
        <v>0</v>
      </c>
      <c r="G11" s="13">
        <f t="shared" si="1"/>
        <v>0</v>
      </c>
      <c r="H11" s="13">
        <f t="shared" si="2"/>
        <v>200</v>
      </c>
      <c r="I11" s="13">
        <f t="shared" si="3"/>
        <v>1</v>
      </c>
      <c r="J11" t="e">
        <f>VLOOKUP(C11,PortsHcaps!$A$1:$D$55,4,FALSE)</f>
        <v>#N/A</v>
      </c>
      <c r="K11">
        <f t="shared" si="4"/>
        <v>20000</v>
      </c>
      <c r="L11" s="13">
        <f t="shared" si="5"/>
        <v>1</v>
      </c>
    </row>
    <row r="12" spans="1:12">
      <c r="A12" s="14">
        <v>6</v>
      </c>
      <c r="B12" s="15"/>
      <c r="C12" s="39"/>
      <c r="D12" t="e">
        <f>VLOOKUP(C12,PortsHcaps!$A$1:$B$55,2,FALSE)</f>
        <v>#N/A</v>
      </c>
      <c r="E12" s="41"/>
      <c r="F12" s="13">
        <f t="shared" ref="F12:F15" si="6">IF(E12&gt;0,INT(E12)-3,0)</f>
        <v>0</v>
      </c>
      <c r="G12" s="13">
        <f t="shared" ref="G12:G15" si="7">IF(E12&gt;0,(E12-F12-3)*100,0)</f>
        <v>0</v>
      </c>
      <c r="H12" s="13">
        <f t="shared" si="2"/>
        <v>200</v>
      </c>
      <c r="I12" s="13">
        <f t="shared" ref="I12:I15" si="8">RANK(H12,$H$7:$H$19,1)</f>
        <v>1</v>
      </c>
      <c r="J12" t="e">
        <f>VLOOKUP(C12,PortsHcaps!$A$1:$D$55,4,FALSE)</f>
        <v>#N/A</v>
      </c>
      <c r="K12">
        <f t="shared" si="4"/>
        <v>20000</v>
      </c>
      <c r="L12" s="13">
        <f t="shared" si="5"/>
        <v>1</v>
      </c>
    </row>
    <row r="13" spans="1:12">
      <c r="A13" s="17">
        <v>7</v>
      </c>
      <c r="B13" s="15"/>
      <c r="C13" s="39"/>
      <c r="D13" t="e">
        <f>VLOOKUP(C13,PortsHcaps!$A$1:$B$55,2,FALSE)</f>
        <v>#N/A</v>
      </c>
      <c r="E13" s="41"/>
      <c r="F13" s="13">
        <f t="shared" si="6"/>
        <v>0</v>
      </c>
      <c r="G13" s="13">
        <f t="shared" si="7"/>
        <v>0</v>
      </c>
      <c r="H13" s="13">
        <f t="shared" si="2"/>
        <v>200</v>
      </c>
      <c r="I13" s="13">
        <f t="shared" si="8"/>
        <v>1</v>
      </c>
      <c r="J13" t="e">
        <f>VLOOKUP(C13,PortsHcaps!$A$1:$D$55,4,FALSE)</f>
        <v>#N/A</v>
      </c>
      <c r="K13">
        <f t="shared" si="4"/>
        <v>20000</v>
      </c>
      <c r="L13" s="13">
        <f t="shared" si="5"/>
        <v>1</v>
      </c>
    </row>
    <row r="14" spans="1:12">
      <c r="A14" s="14">
        <v>8</v>
      </c>
      <c r="B14" s="15"/>
      <c r="C14" s="39"/>
      <c r="D14" t="e">
        <f>VLOOKUP(C14,PortsHcaps!$A$1:$B$55,2,FALSE)</f>
        <v>#N/A</v>
      </c>
      <c r="E14" s="41"/>
      <c r="F14" s="13">
        <f t="shared" si="6"/>
        <v>0</v>
      </c>
      <c r="G14" s="13">
        <f t="shared" si="7"/>
        <v>0</v>
      </c>
      <c r="H14" s="13">
        <f t="shared" si="2"/>
        <v>200</v>
      </c>
      <c r="I14" s="13">
        <f t="shared" si="8"/>
        <v>1</v>
      </c>
      <c r="J14" t="e">
        <f>VLOOKUP(C14,PortsHcaps!$A$1:$D$55,4,FALSE)</f>
        <v>#N/A</v>
      </c>
      <c r="K14">
        <f t="shared" si="4"/>
        <v>20000</v>
      </c>
      <c r="L14" s="13">
        <f t="shared" si="5"/>
        <v>1</v>
      </c>
    </row>
    <row r="15" spans="1:12">
      <c r="A15" s="17">
        <v>9</v>
      </c>
      <c r="B15" s="15"/>
      <c r="C15" s="39"/>
      <c r="D15" t="e">
        <f>VLOOKUP(C15,PortsHcaps!$A$1:$B$55,2,FALSE)</f>
        <v>#N/A</v>
      </c>
      <c r="E15" s="41"/>
      <c r="F15" s="13">
        <f t="shared" si="6"/>
        <v>0</v>
      </c>
      <c r="G15" s="13">
        <f t="shared" si="7"/>
        <v>0</v>
      </c>
      <c r="H15" s="13">
        <f t="shared" si="2"/>
        <v>200</v>
      </c>
      <c r="I15" s="13">
        <f t="shared" si="8"/>
        <v>1</v>
      </c>
      <c r="J15" t="e">
        <f>VLOOKUP(C15,PortsHcaps!$A$1:$D$55,4,FALSE)</f>
        <v>#N/A</v>
      </c>
      <c r="K15">
        <f t="shared" si="4"/>
        <v>20000</v>
      </c>
      <c r="L15" s="13">
        <f t="shared" si="5"/>
        <v>1</v>
      </c>
    </row>
    <row r="16" spans="1:12">
      <c r="A16" s="14">
        <v>10</v>
      </c>
      <c r="B16" s="15"/>
      <c r="C16" s="39"/>
      <c r="D16" t="e">
        <f>VLOOKUP(C16,PortsHcaps!$A$1:$B$55,2,FALSE)</f>
        <v>#N/A</v>
      </c>
      <c r="E16" s="41"/>
      <c r="F16" s="13">
        <f t="shared" si="0"/>
        <v>0</v>
      </c>
      <c r="G16" s="13">
        <f t="shared" si="1"/>
        <v>0</v>
      </c>
      <c r="H16" s="13">
        <f t="shared" si="2"/>
        <v>200</v>
      </c>
      <c r="I16" s="13">
        <f t="shared" si="3"/>
        <v>1</v>
      </c>
      <c r="J16" t="e">
        <f>VLOOKUP(C16,PortsHcaps!$A$1:$D$55,4,FALSE)</f>
        <v>#N/A</v>
      </c>
      <c r="K16">
        <f t="shared" si="4"/>
        <v>20000</v>
      </c>
      <c r="L16" s="13">
        <f t="shared" si="5"/>
        <v>1</v>
      </c>
    </row>
    <row r="17" spans="1:12">
      <c r="A17" s="17">
        <v>11</v>
      </c>
      <c r="B17" s="15"/>
      <c r="C17" s="39"/>
      <c r="D17" t="e">
        <f>VLOOKUP(C17,PortsHcaps!$A$1:$B$55,2,FALSE)</f>
        <v>#N/A</v>
      </c>
      <c r="E17" s="41"/>
      <c r="F17" s="13">
        <f t="shared" si="0"/>
        <v>0</v>
      </c>
      <c r="G17" s="13">
        <f t="shared" si="1"/>
        <v>0</v>
      </c>
      <c r="H17" s="13">
        <f t="shared" si="2"/>
        <v>200</v>
      </c>
      <c r="I17" s="13">
        <f t="shared" si="3"/>
        <v>1</v>
      </c>
      <c r="J17" t="e">
        <f>VLOOKUP(C17,PortsHcaps!$A$1:$D$55,4,FALSE)</f>
        <v>#N/A</v>
      </c>
      <c r="K17">
        <f t="shared" si="4"/>
        <v>20000</v>
      </c>
      <c r="L17" s="13">
        <f t="shared" si="5"/>
        <v>1</v>
      </c>
    </row>
    <row r="18" spans="1:12">
      <c r="A18" s="14">
        <v>12</v>
      </c>
      <c r="B18" s="15"/>
      <c r="C18" s="18"/>
      <c r="D18" t="e">
        <f>VLOOKUP(C18,PortsHcaps!$A$1:$B$55,2,FALSE)</f>
        <v>#N/A</v>
      </c>
      <c r="E18" s="41"/>
      <c r="F18" s="13">
        <f t="shared" si="0"/>
        <v>0</v>
      </c>
      <c r="G18" s="13">
        <f t="shared" si="1"/>
        <v>0</v>
      </c>
      <c r="H18" s="13">
        <f t="shared" si="2"/>
        <v>200</v>
      </c>
      <c r="I18" s="13">
        <f t="shared" si="3"/>
        <v>1</v>
      </c>
      <c r="J18" t="e">
        <f>VLOOKUP(C18,PortsHcaps!$A$1:$D$55,4,FALSE)</f>
        <v>#N/A</v>
      </c>
      <c r="K18">
        <f t="shared" si="4"/>
        <v>20000</v>
      </c>
      <c r="L18" s="13">
        <f t="shared" si="5"/>
        <v>1</v>
      </c>
    </row>
    <row r="19" spans="1:12" ht="15" thickBot="1">
      <c r="A19" s="17">
        <v>13</v>
      </c>
      <c r="B19" s="19"/>
      <c r="C19" s="20"/>
      <c r="D19" t="e">
        <f>VLOOKUP(C19,PortsHcaps!$A$1:$B$55,2,FALSE)</f>
        <v>#N/A</v>
      </c>
      <c r="E19" s="42"/>
      <c r="F19" s="22">
        <f t="shared" si="0"/>
        <v>0</v>
      </c>
      <c r="G19" s="13">
        <f t="shared" si="1"/>
        <v>0</v>
      </c>
      <c r="H19" s="13">
        <f t="shared" si="2"/>
        <v>200</v>
      </c>
      <c r="I19" s="22">
        <f t="shared" si="3"/>
        <v>1</v>
      </c>
      <c r="J19" t="e">
        <f>VLOOKUP(C19,PortsHcaps!$A$1:$D$55,4,FALSE)</f>
        <v>#N/A</v>
      </c>
      <c r="K19">
        <f t="shared" si="4"/>
        <v>20000</v>
      </c>
      <c r="L19" s="13">
        <f t="shared" si="5"/>
        <v>1</v>
      </c>
    </row>
    <row r="20" spans="1:12" ht="6.75" customHeight="1" thickBot="1">
      <c r="A20" s="23"/>
      <c r="B20" s="24"/>
      <c r="C20" s="24"/>
      <c r="D20" s="24"/>
      <c r="E20" s="24"/>
      <c r="F20" s="25"/>
      <c r="G20" s="24"/>
      <c r="H20" s="24"/>
      <c r="I20" s="24"/>
    </row>
    <row r="21" spans="1:12" ht="24.6" customHeight="1" thickBot="1">
      <c r="B21" s="26" t="s">
        <v>21</v>
      </c>
      <c r="C21" s="4" t="s">
        <v>47</v>
      </c>
      <c r="D21" s="5"/>
      <c r="E21" s="54" t="s">
        <v>13</v>
      </c>
      <c r="F21" s="58" t="s">
        <v>14</v>
      </c>
      <c r="G21" s="58" t="s">
        <v>15</v>
      </c>
      <c r="H21" s="60" t="s">
        <v>119</v>
      </c>
      <c r="I21" s="61" t="s">
        <v>120</v>
      </c>
      <c r="K21" s="56" t="s">
        <v>121</v>
      </c>
      <c r="L21" s="56" t="s">
        <v>122</v>
      </c>
    </row>
    <row r="22" spans="1:12" ht="15" thickBot="1">
      <c r="A22" s="6" t="s">
        <v>16</v>
      </c>
      <c r="B22" s="7" t="s">
        <v>75</v>
      </c>
      <c r="C22" s="8" t="s">
        <v>43</v>
      </c>
      <c r="D22" s="6" t="s">
        <v>17</v>
      </c>
      <c r="E22" s="55"/>
      <c r="F22" s="59"/>
      <c r="G22" s="59"/>
      <c r="H22" s="55"/>
      <c r="I22" s="62"/>
      <c r="J22" s="48" t="s">
        <v>112</v>
      </c>
      <c r="K22" s="57"/>
      <c r="L22" s="57"/>
    </row>
    <row r="23" spans="1:12">
      <c r="A23" s="9">
        <v>1</v>
      </c>
      <c r="B23" s="10"/>
      <c r="C23" s="39"/>
      <c r="D23" t="e">
        <f>VLOOKUP(C23,PortsHcaps!$A$1:$B$55,2,FALSE)</f>
        <v>#N/A</v>
      </c>
      <c r="E23" s="11"/>
      <c r="F23" s="12">
        <f>IF(E23&gt;0,INT(E23)-3,0)</f>
        <v>0</v>
      </c>
      <c r="G23" s="13">
        <f>IF(E23&gt;0,(E23-F23-3)*100,0)</f>
        <v>0</v>
      </c>
      <c r="H23" s="12">
        <f t="shared" ref="H23:H35" si="9">IF(E23=0,200,((F23*60)+G23)/D23)</f>
        <v>200</v>
      </c>
      <c r="I23" s="12">
        <f>RANK(H23,$H$23:$H$35,1)</f>
        <v>1</v>
      </c>
      <c r="J23" t="e">
        <f>VLOOKUP(C23,PortsHcaps!$A$1:$D$55,4,FALSE)</f>
        <v>#N/A</v>
      </c>
      <c r="K23">
        <f>IF( F23=0,20000,((F23*60)+G23)*1000/J23)</f>
        <v>20000</v>
      </c>
      <c r="L23" s="13">
        <f>RANK(K23,$K$23:$K$35,1)</f>
        <v>1</v>
      </c>
    </row>
    <row r="24" spans="1:12">
      <c r="A24" s="14">
        <v>2</v>
      </c>
      <c r="B24" s="15"/>
      <c r="C24" s="39"/>
      <c r="D24" t="e">
        <f>VLOOKUP(C24,PortsHcaps!$A$1:$B$55,2,FALSE)</f>
        <v>#N/A</v>
      </c>
      <c r="E24" s="16"/>
      <c r="F24" s="13">
        <f t="shared" ref="F24:F35" si="10">IF(E24&gt;0,INT(E24)-3,0)</f>
        <v>0</v>
      </c>
      <c r="G24" s="13">
        <f t="shared" ref="G24:G35" si="11">IF(E24&gt;0,(E24-F24-3)*100,0)</f>
        <v>0</v>
      </c>
      <c r="H24" s="13">
        <f t="shared" si="9"/>
        <v>200</v>
      </c>
      <c r="I24" s="13">
        <f t="shared" ref="I24:I35" si="12">RANK(H24,$H$23:$H$35,1)</f>
        <v>1</v>
      </c>
      <c r="J24" t="e">
        <f>VLOOKUP(C24,PortsHcaps!$A$1:$D$55,4,FALSE)</f>
        <v>#N/A</v>
      </c>
      <c r="K24">
        <f t="shared" ref="K24:K35" si="13">IF( F24=0,20000,((F24*60)+G24)*1000/J24)</f>
        <v>20000</v>
      </c>
      <c r="L24" s="13">
        <f t="shared" ref="L24:L35" si="14">RANK(K24,$K$23:$K$35,1)</f>
        <v>1</v>
      </c>
    </row>
    <row r="25" spans="1:12">
      <c r="A25" s="17">
        <v>3</v>
      </c>
      <c r="B25" s="15"/>
      <c r="C25" s="39"/>
      <c r="D25" t="e">
        <f>VLOOKUP(C25,PortsHcaps!$A$1:$B$55,2,FALSE)</f>
        <v>#N/A</v>
      </c>
      <c r="E25" s="16"/>
      <c r="F25" s="13">
        <f t="shared" si="10"/>
        <v>0</v>
      </c>
      <c r="G25" s="13">
        <f t="shared" si="11"/>
        <v>0</v>
      </c>
      <c r="H25" s="13">
        <f t="shared" si="9"/>
        <v>200</v>
      </c>
      <c r="I25" s="13">
        <f t="shared" si="12"/>
        <v>1</v>
      </c>
      <c r="J25" t="e">
        <f>VLOOKUP(C25,PortsHcaps!$A$1:$D$55,4,FALSE)</f>
        <v>#N/A</v>
      </c>
      <c r="K25">
        <f t="shared" si="13"/>
        <v>20000</v>
      </c>
      <c r="L25" s="13">
        <f t="shared" si="14"/>
        <v>1</v>
      </c>
    </row>
    <row r="26" spans="1:12">
      <c r="A26" s="14">
        <v>4</v>
      </c>
      <c r="B26" s="15"/>
      <c r="C26" s="39"/>
      <c r="D26" t="e">
        <f>VLOOKUP(C26,PortsHcaps!$A$1:$B$55,2,FALSE)</f>
        <v>#N/A</v>
      </c>
      <c r="E26" s="16"/>
      <c r="F26" s="13">
        <f t="shared" si="10"/>
        <v>0</v>
      </c>
      <c r="G26" s="13">
        <f t="shared" si="11"/>
        <v>0</v>
      </c>
      <c r="H26" s="13">
        <f t="shared" si="9"/>
        <v>200</v>
      </c>
      <c r="I26" s="13">
        <f t="shared" si="12"/>
        <v>1</v>
      </c>
      <c r="J26" t="e">
        <f>VLOOKUP(C26,PortsHcaps!$A$1:$D$55,4,FALSE)</f>
        <v>#N/A</v>
      </c>
      <c r="K26">
        <f t="shared" si="13"/>
        <v>20000</v>
      </c>
      <c r="L26" s="13">
        <f t="shared" si="14"/>
        <v>1</v>
      </c>
    </row>
    <row r="27" spans="1:12">
      <c r="A27" s="17">
        <v>5</v>
      </c>
      <c r="B27" s="15"/>
      <c r="C27" s="39"/>
      <c r="D27" t="e">
        <f>VLOOKUP(C27,PortsHcaps!$A$1:$B$55,2,FALSE)</f>
        <v>#N/A</v>
      </c>
      <c r="E27" s="16"/>
      <c r="F27" s="13">
        <f t="shared" si="10"/>
        <v>0</v>
      </c>
      <c r="G27" s="13">
        <f t="shared" si="11"/>
        <v>0</v>
      </c>
      <c r="H27" s="13">
        <f t="shared" si="9"/>
        <v>200</v>
      </c>
      <c r="I27" s="13">
        <f t="shared" si="12"/>
        <v>1</v>
      </c>
      <c r="J27" t="e">
        <f>VLOOKUP(C27,PortsHcaps!$A$1:$D$55,4,FALSE)</f>
        <v>#N/A</v>
      </c>
      <c r="K27">
        <f t="shared" si="13"/>
        <v>20000</v>
      </c>
      <c r="L27" s="13">
        <f t="shared" si="14"/>
        <v>1</v>
      </c>
    </row>
    <row r="28" spans="1:12">
      <c r="A28" s="14">
        <v>6</v>
      </c>
      <c r="B28" s="15"/>
      <c r="C28" s="39"/>
      <c r="D28" t="e">
        <f>VLOOKUP(C28,PortsHcaps!$A$1:$B$55,2,FALSE)</f>
        <v>#N/A</v>
      </c>
      <c r="E28" s="16"/>
      <c r="F28" s="13">
        <f t="shared" si="10"/>
        <v>0</v>
      </c>
      <c r="G28" s="13">
        <f t="shared" si="11"/>
        <v>0</v>
      </c>
      <c r="H28" s="13">
        <f t="shared" si="9"/>
        <v>200</v>
      </c>
      <c r="I28" s="13">
        <f t="shared" si="12"/>
        <v>1</v>
      </c>
      <c r="J28" t="e">
        <f>VLOOKUP(C28,PortsHcaps!$A$1:$D$55,4,FALSE)</f>
        <v>#N/A</v>
      </c>
      <c r="K28">
        <f t="shared" si="13"/>
        <v>20000</v>
      </c>
      <c r="L28" s="13">
        <f t="shared" si="14"/>
        <v>1</v>
      </c>
    </row>
    <row r="29" spans="1:12">
      <c r="A29" s="17">
        <v>7</v>
      </c>
      <c r="B29" s="15"/>
      <c r="C29" s="39"/>
      <c r="D29" t="e">
        <f>VLOOKUP(C29,PortsHcaps!$A$1:$B$55,2,FALSE)</f>
        <v>#N/A</v>
      </c>
      <c r="E29" s="16"/>
      <c r="F29" s="13">
        <f t="shared" si="10"/>
        <v>0</v>
      </c>
      <c r="G29" s="13">
        <f t="shared" si="11"/>
        <v>0</v>
      </c>
      <c r="H29" s="13">
        <f t="shared" si="9"/>
        <v>200</v>
      </c>
      <c r="I29" s="13">
        <f t="shared" si="12"/>
        <v>1</v>
      </c>
      <c r="J29" t="e">
        <f>VLOOKUP(C29,PortsHcaps!$A$1:$D$55,4,FALSE)</f>
        <v>#N/A</v>
      </c>
      <c r="K29">
        <f t="shared" si="13"/>
        <v>20000</v>
      </c>
      <c r="L29" s="13">
        <f t="shared" si="14"/>
        <v>1</v>
      </c>
    </row>
    <row r="30" spans="1:12">
      <c r="A30" s="14">
        <v>8</v>
      </c>
      <c r="B30" s="15"/>
      <c r="C30" s="39"/>
      <c r="D30" t="e">
        <f>VLOOKUP(C30,PortsHcaps!$A$1:$B$55,2,FALSE)</f>
        <v>#N/A</v>
      </c>
      <c r="E30" s="16"/>
      <c r="F30" s="13">
        <f t="shared" si="10"/>
        <v>0</v>
      </c>
      <c r="G30" s="13">
        <f t="shared" si="11"/>
        <v>0</v>
      </c>
      <c r="H30" s="13">
        <f t="shared" si="9"/>
        <v>200</v>
      </c>
      <c r="I30" s="13">
        <f t="shared" si="12"/>
        <v>1</v>
      </c>
      <c r="J30" t="e">
        <f>VLOOKUP(C30,PortsHcaps!$A$1:$D$55,4,FALSE)</f>
        <v>#N/A</v>
      </c>
      <c r="K30">
        <f t="shared" si="13"/>
        <v>20000</v>
      </c>
      <c r="L30" s="13">
        <f t="shared" si="14"/>
        <v>1</v>
      </c>
    </row>
    <row r="31" spans="1:12">
      <c r="A31" s="17">
        <v>9</v>
      </c>
      <c r="B31" s="15"/>
      <c r="C31" s="39"/>
      <c r="D31" t="e">
        <f>VLOOKUP(C31,PortsHcaps!$A$1:$B$55,2,FALSE)</f>
        <v>#N/A</v>
      </c>
      <c r="E31" s="16"/>
      <c r="F31" s="13">
        <f t="shared" si="10"/>
        <v>0</v>
      </c>
      <c r="G31" s="13">
        <f t="shared" si="11"/>
        <v>0</v>
      </c>
      <c r="H31" s="13">
        <f t="shared" si="9"/>
        <v>200</v>
      </c>
      <c r="I31" s="13">
        <f t="shared" si="12"/>
        <v>1</v>
      </c>
      <c r="J31" t="e">
        <f>VLOOKUP(C31,PortsHcaps!$A$1:$D$55,4,FALSE)</f>
        <v>#N/A</v>
      </c>
      <c r="K31">
        <f t="shared" si="13"/>
        <v>20000</v>
      </c>
      <c r="L31" s="13">
        <f t="shared" si="14"/>
        <v>1</v>
      </c>
    </row>
    <row r="32" spans="1:12">
      <c r="A32" s="14">
        <v>10</v>
      </c>
      <c r="B32" s="15"/>
      <c r="C32" s="39"/>
      <c r="D32" t="e">
        <f>VLOOKUP(C32,PortsHcaps!$A$1:$B$55,2,FALSE)</f>
        <v>#N/A</v>
      </c>
      <c r="E32" s="16"/>
      <c r="F32" s="13">
        <f t="shared" si="10"/>
        <v>0</v>
      </c>
      <c r="G32" s="13">
        <f t="shared" si="11"/>
        <v>0</v>
      </c>
      <c r="H32" s="13">
        <f t="shared" si="9"/>
        <v>200</v>
      </c>
      <c r="I32" s="13">
        <f t="shared" si="12"/>
        <v>1</v>
      </c>
      <c r="J32" t="e">
        <f>VLOOKUP(C32,PortsHcaps!$A$1:$D$55,4,FALSE)</f>
        <v>#N/A</v>
      </c>
      <c r="K32">
        <f t="shared" si="13"/>
        <v>20000</v>
      </c>
      <c r="L32" s="13">
        <f t="shared" si="14"/>
        <v>1</v>
      </c>
    </row>
    <row r="33" spans="1:12">
      <c r="A33" s="17">
        <v>11</v>
      </c>
      <c r="B33" s="15"/>
      <c r="C33" s="39"/>
      <c r="D33" t="e">
        <f>VLOOKUP(C33,PortsHcaps!$A$1:$B$55,2,FALSE)</f>
        <v>#N/A</v>
      </c>
      <c r="E33" s="16"/>
      <c r="F33" s="13">
        <f t="shared" si="10"/>
        <v>0</v>
      </c>
      <c r="G33" s="13">
        <f t="shared" si="11"/>
        <v>0</v>
      </c>
      <c r="H33" s="13">
        <f t="shared" si="9"/>
        <v>200</v>
      </c>
      <c r="I33" s="13">
        <f t="shared" si="12"/>
        <v>1</v>
      </c>
      <c r="J33" t="e">
        <f>VLOOKUP(C33,PortsHcaps!$A$1:$D$55,4,FALSE)</f>
        <v>#N/A</v>
      </c>
      <c r="K33">
        <f t="shared" si="13"/>
        <v>20000</v>
      </c>
      <c r="L33" s="13">
        <f t="shared" si="14"/>
        <v>1</v>
      </c>
    </row>
    <row r="34" spans="1:12">
      <c r="A34" s="14">
        <v>12</v>
      </c>
      <c r="B34" s="15"/>
      <c r="C34" s="39"/>
      <c r="D34" t="e">
        <f>VLOOKUP(C34,PortsHcaps!$A$1:$B$55,2,FALSE)</f>
        <v>#N/A</v>
      </c>
      <c r="E34" s="16"/>
      <c r="F34" s="13">
        <f t="shared" si="10"/>
        <v>0</v>
      </c>
      <c r="G34" s="13">
        <f t="shared" si="11"/>
        <v>0</v>
      </c>
      <c r="H34" s="13">
        <f t="shared" si="9"/>
        <v>200</v>
      </c>
      <c r="I34" s="13">
        <f t="shared" si="12"/>
        <v>1</v>
      </c>
      <c r="J34" t="e">
        <f>VLOOKUP(C34,PortsHcaps!$A$1:$D$55,4,FALSE)</f>
        <v>#N/A</v>
      </c>
      <c r="K34">
        <f t="shared" si="13"/>
        <v>20000</v>
      </c>
      <c r="L34" s="13">
        <f t="shared" si="14"/>
        <v>1</v>
      </c>
    </row>
    <row r="35" spans="1:12" ht="15" thickBot="1">
      <c r="A35" s="17">
        <v>13</v>
      </c>
      <c r="B35" s="19"/>
      <c r="C35" s="39"/>
      <c r="D35" t="e">
        <f>VLOOKUP(C35,PortsHcaps!$A$1:$B$55,2,FALSE)</f>
        <v>#N/A</v>
      </c>
      <c r="E35" s="21"/>
      <c r="F35" s="22">
        <f t="shared" si="10"/>
        <v>0</v>
      </c>
      <c r="G35" s="13">
        <f t="shared" si="11"/>
        <v>0</v>
      </c>
      <c r="H35" s="22">
        <f t="shared" si="9"/>
        <v>200</v>
      </c>
      <c r="I35" s="13">
        <f t="shared" si="12"/>
        <v>1</v>
      </c>
      <c r="J35" t="e">
        <f>VLOOKUP(C35,PortsHcaps!$A$1:$D$55,4,FALSE)</f>
        <v>#N/A</v>
      </c>
      <c r="K35">
        <f t="shared" si="13"/>
        <v>20000</v>
      </c>
      <c r="L35" s="13">
        <f t="shared" si="14"/>
        <v>1</v>
      </c>
    </row>
    <row r="36" spans="1:12" ht="15" thickBot="1">
      <c r="A36" s="23"/>
      <c r="B36" s="24"/>
      <c r="C36" s="24"/>
      <c r="D36" s="24"/>
      <c r="E36" s="24"/>
      <c r="F36" s="25"/>
      <c r="G36" s="24"/>
      <c r="H36" s="24"/>
      <c r="I36" s="24"/>
    </row>
    <row r="37" spans="1:12" ht="24.6" customHeight="1" thickBot="1">
      <c r="B37" s="26" t="s">
        <v>22</v>
      </c>
      <c r="C37" s="4" t="s">
        <v>47</v>
      </c>
      <c r="D37" s="5"/>
      <c r="E37" s="54" t="s">
        <v>13</v>
      </c>
      <c r="F37" s="58" t="s">
        <v>14</v>
      </c>
      <c r="G37" s="58" t="s">
        <v>15</v>
      </c>
      <c r="H37" s="60" t="s">
        <v>119</v>
      </c>
      <c r="I37" s="61" t="s">
        <v>120</v>
      </c>
      <c r="K37" s="56" t="s">
        <v>121</v>
      </c>
      <c r="L37" s="56" t="s">
        <v>122</v>
      </c>
    </row>
    <row r="38" spans="1:12" ht="15" thickBot="1">
      <c r="A38" s="6" t="s">
        <v>16</v>
      </c>
      <c r="B38" s="7" t="s">
        <v>75</v>
      </c>
      <c r="C38" s="8" t="s">
        <v>43</v>
      </c>
      <c r="D38" s="6" t="s">
        <v>17</v>
      </c>
      <c r="E38" s="55"/>
      <c r="F38" s="59"/>
      <c r="G38" s="59"/>
      <c r="H38" s="55"/>
      <c r="I38" s="62"/>
      <c r="J38" s="48" t="s">
        <v>112</v>
      </c>
      <c r="K38" s="57"/>
      <c r="L38" s="57"/>
    </row>
    <row r="39" spans="1:12">
      <c r="A39" s="9">
        <v>1</v>
      </c>
      <c r="B39" s="10"/>
      <c r="C39" s="39"/>
      <c r="D39" t="e">
        <f>VLOOKUP(C39,PortsHcaps!$A$1:$B$55,2,FALSE)</f>
        <v>#N/A</v>
      </c>
      <c r="E39" s="11"/>
      <c r="F39" s="12">
        <f>IF(E39&gt;0,INT(E39)-3,0)</f>
        <v>0</v>
      </c>
      <c r="G39" s="13">
        <f>IF(E39&gt;0,(E39-F39-3)*100,0)</f>
        <v>0</v>
      </c>
      <c r="H39" s="12">
        <f t="shared" ref="H39:H51" si="15">IF(E39=0,200,((F39*60)+G39)/D39)</f>
        <v>200</v>
      </c>
      <c r="I39" s="12">
        <f>RANK(H39,$H$39:$H$51,1)</f>
        <v>1</v>
      </c>
      <c r="J39" t="e">
        <f>VLOOKUP(C39,PortsHcaps!$A$1:$D$55,4,FALSE)</f>
        <v>#N/A</v>
      </c>
      <c r="K39">
        <f>IF( F39=0,20000,((F39*60)+G39)*1000/J39)</f>
        <v>20000</v>
      </c>
      <c r="L39" s="13">
        <f>RANK(K39,$K$39:$K$51,1)</f>
        <v>1</v>
      </c>
    </row>
    <row r="40" spans="1:12">
      <c r="A40" s="14">
        <v>2</v>
      </c>
      <c r="B40" s="15"/>
      <c r="C40" s="39"/>
      <c r="D40" t="e">
        <f>VLOOKUP(C40,PortsHcaps!$A$1:$B$55,2,FALSE)</f>
        <v>#N/A</v>
      </c>
      <c r="E40" s="16"/>
      <c r="F40" s="13">
        <f t="shared" ref="F40:F51" si="16">IF(E40&gt;0,INT(E40)-3,0)</f>
        <v>0</v>
      </c>
      <c r="G40" s="13">
        <f t="shared" ref="G40:G51" si="17">IF(E40&gt;0,(E40-F40-3)*100,0)</f>
        <v>0</v>
      </c>
      <c r="H40" s="13">
        <f t="shared" si="15"/>
        <v>200</v>
      </c>
      <c r="I40" s="13">
        <f t="shared" ref="I40:I51" si="18">RANK(H40,$H$39:$H$51,1)</f>
        <v>1</v>
      </c>
      <c r="J40" t="e">
        <f>VLOOKUP(C40,PortsHcaps!$A$1:$D$55,4,FALSE)</f>
        <v>#N/A</v>
      </c>
      <c r="K40">
        <f t="shared" ref="K40:K51" si="19">IF( F40=0,20000,((F40*60)+G40)*1000/J40)</f>
        <v>20000</v>
      </c>
      <c r="L40" s="13">
        <f t="shared" ref="L40:L51" si="20">RANK(K40,$K$39:$K$51,1)</f>
        <v>1</v>
      </c>
    </row>
    <row r="41" spans="1:12">
      <c r="A41" s="17">
        <v>3</v>
      </c>
      <c r="B41" s="15"/>
      <c r="C41" s="39"/>
      <c r="D41" t="e">
        <f>VLOOKUP(C41,PortsHcaps!$A$1:$B$55,2,FALSE)</f>
        <v>#N/A</v>
      </c>
      <c r="E41" s="16"/>
      <c r="F41" s="13">
        <f t="shared" si="16"/>
        <v>0</v>
      </c>
      <c r="G41" s="13">
        <f t="shared" si="17"/>
        <v>0</v>
      </c>
      <c r="H41" s="13">
        <f t="shared" si="15"/>
        <v>200</v>
      </c>
      <c r="I41" s="13">
        <f t="shared" si="18"/>
        <v>1</v>
      </c>
      <c r="J41" t="e">
        <f>VLOOKUP(C41,PortsHcaps!$A$1:$D$55,4,FALSE)</f>
        <v>#N/A</v>
      </c>
      <c r="K41">
        <f t="shared" si="19"/>
        <v>20000</v>
      </c>
      <c r="L41" s="13">
        <f t="shared" si="20"/>
        <v>1</v>
      </c>
    </row>
    <row r="42" spans="1:12">
      <c r="A42" s="14">
        <v>4</v>
      </c>
      <c r="B42" s="15"/>
      <c r="C42" s="39"/>
      <c r="D42" t="e">
        <f>VLOOKUP(C42,PortsHcaps!$A$1:$B$55,2,FALSE)</f>
        <v>#N/A</v>
      </c>
      <c r="E42" s="16"/>
      <c r="F42" s="13">
        <f t="shared" si="16"/>
        <v>0</v>
      </c>
      <c r="G42" s="13">
        <f t="shared" si="17"/>
        <v>0</v>
      </c>
      <c r="H42" s="13">
        <f t="shared" si="15"/>
        <v>200</v>
      </c>
      <c r="I42" s="13">
        <f t="shared" si="18"/>
        <v>1</v>
      </c>
      <c r="J42" t="e">
        <f>VLOOKUP(C42,PortsHcaps!$A$1:$D$55,4,FALSE)</f>
        <v>#N/A</v>
      </c>
      <c r="K42">
        <f t="shared" si="19"/>
        <v>20000</v>
      </c>
      <c r="L42" s="13">
        <f t="shared" si="20"/>
        <v>1</v>
      </c>
    </row>
    <row r="43" spans="1:12">
      <c r="A43" s="17">
        <v>5</v>
      </c>
      <c r="B43" s="15"/>
      <c r="C43" s="39"/>
      <c r="D43" t="e">
        <f>VLOOKUP(C43,PortsHcaps!$A$1:$B$55,2,FALSE)</f>
        <v>#N/A</v>
      </c>
      <c r="E43" s="16"/>
      <c r="F43" s="13">
        <f t="shared" si="16"/>
        <v>0</v>
      </c>
      <c r="G43" s="13">
        <f t="shared" si="17"/>
        <v>0</v>
      </c>
      <c r="H43" s="13">
        <f t="shared" si="15"/>
        <v>200</v>
      </c>
      <c r="I43" s="13">
        <f t="shared" si="18"/>
        <v>1</v>
      </c>
      <c r="J43" t="e">
        <f>VLOOKUP(C43,PortsHcaps!$A$1:$D$55,4,FALSE)</f>
        <v>#N/A</v>
      </c>
      <c r="K43">
        <f t="shared" si="19"/>
        <v>20000</v>
      </c>
      <c r="L43" s="13">
        <f t="shared" si="20"/>
        <v>1</v>
      </c>
    </row>
    <row r="44" spans="1:12">
      <c r="A44" s="14">
        <v>6</v>
      </c>
      <c r="B44" s="15"/>
      <c r="C44" s="39"/>
      <c r="D44" t="e">
        <f>VLOOKUP(C44,PortsHcaps!$A$1:$B$55,2,FALSE)</f>
        <v>#N/A</v>
      </c>
      <c r="E44" s="16"/>
      <c r="F44" s="13">
        <f t="shared" si="16"/>
        <v>0</v>
      </c>
      <c r="G44" s="13">
        <f t="shared" si="17"/>
        <v>0</v>
      </c>
      <c r="H44" s="13">
        <f t="shared" si="15"/>
        <v>200</v>
      </c>
      <c r="I44" s="13">
        <f t="shared" si="18"/>
        <v>1</v>
      </c>
      <c r="J44" t="e">
        <f>VLOOKUP(C44,PortsHcaps!$A$1:$D$55,4,FALSE)</f>
        <v>#N/A</v>
      </c>
      <c r="K44">
        <f t="shared" si="19"/>
        <v>20000</v>
      </c>
      <c r="L44" s="13">
        <f t="shared" si="20"/>
        <v>1</v>
      </c>
    </row>
    <row r="45" spans="1:12">
      <c r="A45" s="17">
        <v>7</v>
      </c>
      <c r="B45" s="15"/>
      <c r="C45" s="39"/>
      <c r="D45" t="e">
        <f>VLOOKUP(C45,PortsHcaps!$A$1:$B$55,2,FALSE)</f>
        <v>#N/A</v>
      </c>
      <c r="E45" s="16"/>
      <c r="F45" s="13">
        <f t="shared" si="16"/>
        <v>0</v>
      </c>
      <c r="G45" s="13">
        <f t="shared" si="17"/>
        <v>0</v>
      </c>
      <c r="H45" s="13">
        <f t="shared" si="15"/>
        <v>200</v>
      </c>
      <c r="I45" s="13">
        <f t="shared" si="18"/>
        <v>1</v>
      </c>
      <c r="J45" t="e">
        <f>VLOOKUP(C45,PortsHcaps!$A$1:$D$55,4,FALSE)</f>
        <v>#N/A</v>
      </c>
      <c r="K45">
        <f t="shared" si="19"/>
        <v>20000</v>
      </c>
      <c r="L45" s="13">
        <f t="shared" si="20"/>
        <v>1</v>
      </c>
    </row>
    <row r="46" spans="1:12">
      <c r="A46" s="14">
        <v>8</v>
      </c>
      <c r="B46" s="15"/>
      <c r="C46" s="39"/>
      <c r="D46" t="e">
        <f>VLOOKUP(C46,PortsHcaps!$A$1:$B$55,2,FALSE)</f>
        <v>#N/A</v>
      </c>
      <c r="E46" s="16"/>
      <c r="F46" s="13">
        <f t="shared" si="16"/>
        <v>0</v>
      </c>
      <c r="G46" s="13">
        <f t="shared" si="17"/>
        <v>0</v>
      </c>
      <c r="H46" s="13">
        <f t="shared" si="15"/>
        <v>200</v>
      </c>
      <c r="I46" s="13">
        <f t="shared" si="18"/>
        <v>1</v>
      </c>
      <c r="J46" t="e">
        <f>VLOOKUP(C46,PortsHcaps!$A$1:$D$55,4,FALSE)</f>
        <v>#N/A</v>
      </c>
      <c r="K46">
        <f t="shared" si="19"/>
        <v>20000</v>
      </c>
      <c r="L46" s="13">
        <f t="shared" si="20"/>
        <v>1</v>
      </c>
    </row>
    <row r="47" spans="1:12">
      <c r="A47" s="17">
        <v>9</v>
      </c>
      <c r="B47" s="15"/>
      <c r="C47" s="39"/>
      <c r="D47" t="e">
        <f>VLOOKUP(C47,PortsHcaps!$A$1:$B$55,2,FALSE)</f>
        <v>#N/A</v>
      </c>
      <c r="E47" s="16"/>
      <c r="F47" s="13">
        <f t="shared" si="16"/>
        <v>0</v>
      </c>
      <c r="G47" s="13">
        <f t="shared" si="17"/>
        <v>0</v>
      </c>
      <c r="H47" s="13">
        <f t="shared" si="15"/>
        <v>200</v>
      </c>
      <c r="I47" s="13">
        <f t="shared" si="18"/>
        <v>1</v>
      </c>
      <c r="J47" t="e">
        <f>VLOOKUP(C47,PortsHcaps!$A$1:$D$55,4,FALSE)</f>
        <v>#N/A</v>
      </c>
      <c r="K47">
        <f t="shared" si="19"/>
        <v>20000</v>
      </c>
      <c r="L47" s="13">
        <f t="shared" si="20"/>
        <v>1</v>
      </c>
    </row>
    <row r="48" spans="1:12">
      <c r="A48" s="14">
        <v>10</v>
      </c>
      <c r="B48" s="15"/>
      <c r="C48" s="39"/>
      <c r="D48" t="e">
        <f>VLOOKUP(C48,PortsHcaps!$A$1:$B$55,2,FALSE)</f>
        <v>#N/A</v>
      </c>
      <c r="E48" s="16"/>
      <c r="F48" s="13">
        <f t="shared" si="16"/>
        <v>0</v>
      </c>
      <c r="G48" s="13">
        <f t="shared" si="17"/>
        <v>0</v>
      </c>
      <c r="H48" s="13">
        <f t="shared" si="15"/>
        <v>200</v>
      </c>
      <c r="I48" s="13">
        <f t="shared" si="18"/>
        <v>1</v>
      </c>
      <c r="J48" t="e">
        <f>VLOOKUP(C48,PortsHcaps!$A$1:$D$55,4,FALSE)</f>
        <v>#N/A</v>
      </c>
      <c r="K48">
        <f t="shared" si="19"/>
        <v>20000</v>
      </c>
      <c r="L48" s="13">
        <f t="shared" si="20"/>
        <v>1</v>
      </c>
    </row>
    <row r="49" spans="1:12">
      <c r="A49" s="17">
        <v>11</v>
      </c>
      <c r="B49" s="15"/>
      <c r="C49" s="39"/>
      <c r="D49" t="e">
        <f>VLOOKUP(C49,PortsHcaps!$A$1:$B$55,2,FALSE)</f>
        <v>#N/A</v>
      </c>
      <c r="E49" s="16"/>
      <c r="F49" s="13">
        <f t="shared" si="16"/>
        <v>0</v>
      </c>
      <c r="G49" s="13">
        <f t="shared" si="17"/>
        <v>0</v>
      </c>
      <c r="H49" s="13">
        <f t="shared" si="15"/>
        <v>200</v>
      </c>
      <c r="I49" s="13">
        <f t="shared" si="18"/>
        <v>1</v>
      </c>
      <c r="J49" t="e">
        <f>VLOOKUP(C49,PortsHcaps!$A$1:$D$55,4,FALSE)</f>
        <v>#N/A</v>
      </c>
      <c r="K49">
        <f t="shared" si="19"/>
        <v>20000</v>
      </c>
      <c r="L49" s="13">
        <f t="shared" si="20"/>
        <v>1</v>
      </c>
    </row>
    <row r="50" spans="1:12">
      <c r="A50" s="14">
        <v>12</v>
      </c>
      <c r="B50" s="15"/>
      <c r="C50" s="39"/>
      <c r="D50" t="e">
        <f>VLOOKUP(C50,PortsHcaps!$A$1:$B$55,2,FALSE)</f>
        <v>#N/A</v>
      </c>
      <c r="E50" s="16"/>
      <c r="F50" s="13">
        <f t="shared" si="16"/>
        <v>0</v>
      </c>
      <c r="G50" s="13">
        <f t="shared" si="17"/>
        <v>0</v>
      </c>
      <c r="H50" s="13">
        <f t="shared" si="15"/>
        <v>200</v>
      </c>
      <c r="I50" s="13">
        <f t="shared" si="18"/>
        <v>1</v>
      </c>
      <c r="J50" t="e">
        <f>VLOOKUP(C50,PortsHcaps!$A$1:$D$55,4,FALSE)</f>
        <v>#N/A</v>
      </c>
      <c r="K50">
        <f t="shared" si="19"/>
        <v>20000</v>
      </c>
      <c r="L50" s="13">
        <f t="shared" si="20"/>
        <v>1</v>
      </c>
    </row>
    <row r="51" spans="1:12" ht="15" thickBot="1">
      <c r="A51" s="17">
        <v>13</v>
      </c>
      <c r="B51" s="19"/>
      <c r="C51" s="39"/>
      <c r="D51" t="e">
        <f>VLOOKUP(C51,PortsHcaps!$A$1:$B$55,2,FALSE)</f>
        <v>#N/A</v>
      </c>
      <c r="E51" s="21"/>
      <c r="F51" s="22">
        <f t="shared" si="16"/>
        <v>0</v>
      </c>
      <c r="G51" s="13">
        <f t="shared" si="17"/>
        <v>0</v>
      </c>
      <c r="H51" s="22">
        <f t="shared" si="15"/>
        <v>200</v>
      </c>
      <c r="I51" s="22">
        <f t="shared" si="18"/>
        <v>1</v>
      </c>
      <c r="J51" t="e">
        <f>VLOOKUP(C51,PortsHcaps!$A$1:$D$55,4,FALSE)</f>
        <v>#N/A</v>
      </c>
      <c r="K51">
        <f t="shared" si="19"/>
        <v>20000</v>
      </c>
      <c r="L51" s="13">
        <f t="shared" si="20"/>
        <v>1</v>
      </c>
    </row>
    <row r="52" spans="1:12" ht="15" thickBot="1">
      <c r="A52" s="23"/>
      <c r="B52" s="24"/>
      <c r="C52" s="24"/>
      <c r="D52" s="24"/>
      <c r="E52" s="24"/>
      <c r="F52" s="25"/>
      <c r="G52" s="24"/>
      <c r="H52" s="24"/>
      <c r="I52" s="24"/>
    </row>
    <row r="53" spans="1:12" ht="24.6" customHeight="1" thickBot="1">
      <c r="B53" s="26" t="s">
        <v>23</v>
      </c>
      <c r="C53" s="4" t="s">
        <v>47</v>
      </c>
      <c r="D53" s="5"/>
      <c r="E53" s="54" t="s">
        <v>13</v>
      </c>
      <c r="F53" s="58" t="s">
        <v>14</v>
      </c>
      <c r="G53" s="58" t="s">
        <v>15</v>
      </c>
      <c r="H53" s="60" t="s">
        <v>119</v>
      </c>
      <c r="I53" s="61" t="s">
        <v>120</v>
      </c>
      <c r="K53" s="56" t="s">
        <v>121</v>
      </c>
      <c r="L53" s="56" t="s">
        <v>122</v>
      </c>
    </row>
    <row r="54" spans="1:12" ht="15" thickBot="1">
      <c r="A54" s="6" t="s">
        <v>16</v>
      </c>
      <c r="B54" s="7" t="s">
        <v>75</v>
      </c>
      <c r="C54" s="8" t="s">
        <v>43</v>
      </c>
      <c r="D54" s="6" t="s">
        <v>17</v>
      </c>
      <c r="E54" s="55"/>
      <c r="F54" s="59"/>
      <c r="G54" s="59"/>
      <c r="H54" s="55"/>
      <c r="I54" s="62"/>
      <c r="J54" s="48" t="s">
        <v>112</v>
      </c>
      <c r="K54" s="57"/>
      <c r="L54" s="57"/>
    </row>
    <row r="55" spans="1:12">
      <c r="A55" s="9">
        <v>1</v>
      </c>
      <c r="B55" s="10"/>
      <c r="C55" s="39"/>
      <c r="D55" t="e">
        <f>VLOOKUP(C55,PortsHcaps!$A$1:$B$55,2,FALSE)</f>
        <v>#N/A</v>
      </c>
      <c r="E55" s="11"/>
      <c r="F55" s="12">
        <f>IF(E55&gt;0,INT(E55)-3,0)</f>
        <v>0</v>
      </c>
      <c r="G55" s="13">
        <f>IF(E55&gt;0,(E55-F55-3)*100,0)</f>
        <v>0</v>
      </c>
      <c r="H55" s="12">
        <f t="shared" ref="H55:H67" si="21">IF(E55=0,200,((F55*60)+G55)/D55)</f>
        <v>200</v>
      </c>
      <c r="I55" s="12">
        <f>RANK(H55,$H$55:$H$67,1)</f>
        <v>1</v>
      </c>
      <c r="J55" t="e">
        <f>VLOOKUP(C55,PortsHcaps!$A$1:$D$55,4,FALSE)</f>
        <v>#N/A</v>
      </c>
      <c r="K55">
        <f>IF( F55=0,20000,((F55*60)+G55)*1000/J55)</f>
        <v>20000</v>
      </c>
      <c r="L55" s="13">
        <f>RANK(K55,$K$55:$K$67,1)</f>
        <v>1</v>
      </c>
    </row>
    <row r="56" spans="1:12">
      <c r="A56" s="14">
        <v>2</v>
      </c>
      <c r="B56" s="15"/>
      <c r="C56" s="39"/>
      <c r="D56" t="e">
        <f>VLOOKUP(C56,PortsHcaps!$A$1:$B$55,2,FALSE)</f>
        <v>#N/A</v>
      </c>
      <c r="E56" s="16"/>
      <c r="F56" s="13">
        <f t="shared" ref="F56:F67" si="22">IF(E56&gt;0,INT(E56)-3,0)</f>
        <v>0</v>
      </c>
      <c r="G56" s="13">
        <f t="shared" ref="G56:G67" si="23">IF(E56&gt;0,(E56-F56-3)*100,0)</f>
        <v>0</v>
      </c>
      <c r="H56" s="13">
        <f t="shared" si="21"/>
        <v>200</v>
      </c>
      <c r="I56" s="13">
        <f t="shared" ref="I56:I66" si="24">RANK(H56,$H$55:$H$67,1)</f>
        <v>1</v>
      </c>
      <c r="J56" t="e">
        <f>VLOOKUP(C56,PortsHcaps!$A$1:$D$55,4,FALSE)</f>
        <v>#N/A</v>
      </c>
      <c r="K56">
        <f t="shared" ref="K56:K67" si="25">IF( F56=0,20000,((F56*60)+G56)*1000/J56)</f>
        <v>20000</v>
      </c>
      <c r="L56" s="13">
        <f t="shared" ref="L56:L67" si="26">RANK(K56,$K$55:$K$67,1)</f>
        <v>1</v>
      </c>
    </row>
    <row r="57" spans="1:12">
      <c r="A57" s="17">
        <v>3</v>
      </c>
      <c r="B57" s="15"/>
      <c r="C57" s="39"/>
      <c r="D57" t="e">
        <f>VLOOKUP(C57,PortsHcaps!$A$1:$B$55,2,FALSE)</f>
        <v>#N/A</v>
      </c>
      <c r="E57" s="16"/>
      <c r="F57" s="13">
        <f t="shared" si="22"/>
        <v>0</v>
      </c>
      <c r="G57" s="13">
        <f t="shared" si="23"/>
        <v>0</v>
      </c>
      <c r="H57" s="13">
        <f t="shared" si="21"/>
        <v>200</v>
      </c>
      <c r="I57" s="13">
        <f t="shared" si="24"/>
        <v>1</v>
      </c>
      <c r="J57" t="e">
        <f>VLOOKUP(C57,PortsHcaps!$A$1:$D$55,4,FALSE)</f>
        <v>#N/A</v>
      </c>
      <c r="K57">
        <f t="shared" si="25"/>
        <v>20000</v>
      </c>
      <c r="L57" s="13">
        <f t="shared" si="26"/>
        <v>1</v>
      </c>
    </row>
    <row r="58" spans="1:12">
      <c r="A58" s="14">
        <v>4</v>
      </c>
      <c r="B58" s="15"/>
      <c r="C58" s="39"/>
      <c r="D58" t="e">
        <f>VLOOKUP(C58,PortsHcaps!$A$1:$B$55,2,FALSE)</f>
        <v>#N/A</v>
      </c>
      <c r="E58" s="16"/>
      <c r="F58" s="13">
        <f t="shared" si="22"/>
        <v>0</v>
      </c>
      <c r="G58" s="13">
        <f t="shared" si="23"/>
        <v>0</v>
      </c>
      <c r="H58" s="13">
        <f t="shared" si="21"/>
        <v>200</v>
      </c>
      <c r="I58" s="13">
        <f t="shared" si="24"/>
        <v>1</v>
      </c>
      <c r="J58" t="e">
        <f>VLOOKUP(C58,PortsHcaps!$A$1:$D$55,4,FALSE)</f>
        <v>#N/A</v>
      </c>
      <c r="K58">
        <f t="shared" si="25"/>
        <v>20000</v>
      </c>
      <c r="L58" s="13">
        <f t="shared" si="26"/>
        <v>1</v>
      </c>
    </row>
    <row r="59" spans="1:12">
      <c r="A59" s="17">
        <v>5</v>
      </c>
      <c r="B59" s="15"/>
      <c r="C59" s="39"/>
      <c r="D59" t="e">
        <f>VLOOKUP(C59,PortsHcaps!$A$1:$B$55,2,FALSE)</f>
        <v>#N/A</v>
      </c>
      <c r="E59" s="16"/>
      <c r="F59" s="13">
        <f t="shared" si="22"/>
        <v>0</v>
      </c>
      <c r="G59" s="13">
        <f t="shared" si="23"/>
        <v>0</v>
      </c>
      <c r="H59" s="13">
        <f t="shared" si="21"/>
        <v>200</v>
      </c>
      <c r="I59" s="13">
        <f t="shared" si="24"/>
        <v>1</v>
      </c>
      <c r="J59" t="e">
        <f>VLOOKUP(C59,PortsHcaps!$A$1:$D$55,4,FALSE)</f>
        <v>#N/A</v>
      </c>
      <c r="K59">
        <f t="shared" si="25"/>
        <v>20000</v>
      </c>
      <c r="L59" s="13">
        <f t="shared" si="26"/>
        <v>1</v>
      </c>
    </row>
    <row r="60" spans="1:12">
      <c r="A60" s="14">
        <v>6</v>
      </c>
      <c r="B60" s="15"/>
      <c r="C60" s="39"/>
      <c r="D60" t="e">
        <f>VLOOKUP(C60,PortsHcaps!$A$1:$B$55,2,FALSE)</f>
        <v>#N/A</v>
      </c>
      <c r="E60" s="16"/>
      <c r="F60" s="13">
        <f t="shared" si="22"/>
        <v>0</v>
      </c>
      <c r="G60" s="13">
        <f t="shared" si="23"/>
        <v>0</v>
      </c>
      <c r="H60" s="13">
        <f t="shared" si="21"/>
        <v>200</v>
      </c>
      <c r="I60" s="13">
        <f t="shared" si="24"/>
        <v>1</v>
      </c>
      <c r="J60" t="e">
        <f>VLOOKUP(C60,PortsHcaps!$A$1:$D$55,4,FALSE)</f>
        <v>#N/A</v>
      </c>
      <c r="K60">
        <f t="shared" si="25"/>
        <v>20000</v>
      </c>
      <c r="L60" s="13">
        <f t="shared" si="26"/>
        <v>1</v>
      </c>
    </row>
    <row r="61" spans="1:12">
      <c r="A61" s="17">
        <v>7</v>
      </c>
      <c r="B61" s="15"/>
      <c r="C61" s="39"/>
      <c r="D61" t="e">
        <f>VLOOKUP(C61,PortsHcaps!$A$1:$B$55,2,FALSE)</f>
        <v>#N/A</v>
      </c>
      <c r="E61" s="16"/>
      <c r="F61" s="13">
        <f t="shared" si="22"/>
        <v>0</v>
      </c>
      <c r="G61" s="13">
        <f t="shared" si="23"/>
        <v>0</v>
      </c>
      <c r="H61" s="13">
        <f t="shared" si="21"/>
        <v>200</v>
      </c>
      <c r="I61" s="13">
        <f t="shared" si="24"/>
        <v>1</v>
      </c>
      <c r="J61" t="e">
        <f>VLOOKUP(C61,PortsHcaps!$A$1:$D$55,4,FALSE)</f>
        <v>#N/A</v>
      </c>
      <c r="K61">
        <f t="shared" si="25"/>
        <v>20000</v>
      </c>
      <c r="L61" s="13">
        <f t="shared" si="26"/>
        <v>1</v>
      </c>
    </row>
    <row r="62" spans="1:12">
      <c r="A62" s="14">
        <v>8</v>
      </c>
      <c r="B62" s="15"/>
      <c r="C62" s="39"/>
      <c r="D62" t="e">
        <f>VLOOKUP(C62,PortsHcaps!$A$1:$B$55,2,FALSE)</f>
        <v>#N/A</v>
      </c>
      <c r="E62" s="16"/>
      <c r="F62" s="13">
        <f t="shared" si="22"/>
        <v>0</v>
      </c>
      <c r="G62" s="13">
        <f t="shared" si="23"/>
        <v>0</v>
      </c>
      <c r="H62" s="13">
        <f t="shared" si="21"/>
        <v>200</v>
      </c>
      <c r="I62" s="13">
        <f t="shared" si="24"/>
        <v>1</v>
      </c>
      <c r="J62" t="e">
        <f>VLOOKUP(C62,PortsHcaps!$A$1:$D$55,4,FALSE)</f>
        <v>#N/A</v>
      </c>
      <c r="K62">
        <f t="shared" si="25"/>
        <v>20000</v>
      </c>
      <c r="L62" s="13">
        <f t="shared" si="26"/>
        <v>1</v>
      </c>
    </row>
    <row r="63" spans="1:12">
      <c r="A63" s="17">
        <v>9</v>
      </c>
      <c r="B63" s="15"/>
      <c r="C63" s="39"/>
      <c r="D63" t="e">
        <f>VLOOKUP(C63,PortsHcaps!$A$1:$B$55,2,FALSE)</f>
        <v>#N/A</v>
      </c>
      <c r="E63" s="16"/>
      <c r="F63" s="13">
        <f t="shared" si="22"/>
        <v>0</v>
      </c>
      <c r="G63" s="13">
        <f t="shared" si="23"/>
        <v>0</v>
      </c>
      <c r="H63" s="13">
        <f t="shared" si="21"/>
        <v>200</v>
      </c>
      <c r="I63" s="13">
        <f t="shared" si="24"/>
        <v>1</v>
      </c>
      <c r="J63" t="e">
        <f>VLOOKUP(C63,PortsHcaps!$A$1:$D$55,4,FALSE)</f>
        <v>#N/A</v>
      </c>
      <c r="K63">
        <f t="shared" si="25"/>
        <v>20000</v>
      </c>
      <c r="L63" s="13">
        <f t="shared" si="26"/>
        <v>1</v>
      </c>
    </row>
    <row r="64" spans="1:12">
      <c r="A64" s="14">
        <v>10</v>
      </c>
      <c r="B64" s="15"/>
      <c r="C64" s="39"/>
      <c r="D64" t="e">
        <f>VLOOKUP(C64,PortsHcaps!$A$1:$B$55,2,FALSE)</f>
        <v>#N/A</v>
      </c>
      <c r="E64" s="16"/>
      <c r="F64" s="13">
        <f t="shared" si="22"/>
        <v>0</v>
      </c>
      <c r="G64" s="13">
        <f t="shared" si="23"/>
        <v>0</v>
      </c>
      <c r="H64" s="13">
        <f t="shared" si="21"/>
        <v>200</v>
      </c>
      <c r="I64" s="13">
        <f t="shared" si="24"/>
        <v>1</v>
      </c>
      <c r="J64" t="e">
        <f>VLOOKUP(C64,PortsHcaps!$A$1:$D$55,4,FALSE)</f>
        <v>#N/A</v>
      </c>
      <c r="K64">
        <f t="shared" si="25"/>
        <v>20000</v>
      </c>
      <c r="L64" s="13">
        <f t="shared" si="26"/>
        <v>1</v>
      </c>
    </row>
    <row r="65" spans="1:12">
      <c r="A65" s="17">
        <v>11</v>
      </c>
      <c r="B65" s="15"/>
      <c r="C65" s="39"/>
      <c r="D65" t="e">
        <f>VLOOKUP(C65,PortsHcaps!$A$1:$B$55,2,FALSE)</f>
        <v>#N/A</v>
      </c>
      <c r="E65" s="16"/>
      <c r="F65" s="13">
        <f t="shared" si="22"/>
        <v>0</v>
      </c>
      <c r="G65" s="13">
        <f t="shared" si="23"/>
        <v>0</v>
      </c>
      <c r="H65" s="13">
        <f t="shared" si="21"/>
        <v>200</v>
      </c>
      <c r="I65" s="13">
        <f t="shared" si="24"/>
        <v>1</v>
      </c>
      <c r="J65" t="e">
        <f>VLOOKUP(C65,PortsHcaps!$A$1:$D$55,4,FALSE)</f>
        <v>#N/A</v>
      </c>
      <c r="K65">
        <f t="shared" si="25"/>
        <v>20000</v>
      </c>
      <c r="L65" s="13">
        <f t="shared" si="26"/>
        <v>1</v>
      </c>
    </row>
    <row r="66" spans="1:12">
      <c r="A66" s="14">
        <v>12</v>
      </c>
      <c r="B66" s="15"/>
      <c r="C66" s="39"/>
      <c r="D66" t="e">
        <f>VLOOKUP(C66,PortsHcaps!$A$1:$B$55,2,FALSE)</f>
        <v>#N/A</v>
      </c>
      <c r="E66" s="16"/>
      <c r="F66" s="13">
        <f t="shared" si="22"/>
        <v>0</v>
      </c>
      <c r="G66" s="13">
        <f t="shared" si="23"/>
        <v>0</v>
      </c>
      <c r="H66" s="13">
        <f t="shared" si="21"/>
        <v>200</v>
      </c>
      <c r="I66" s="13">
        <f t="shared" si="24"/>
        <v>1</v>
      </c>
      <c r="J66" t="e">
        <f>VLOOKUP(C66,PortsHcaps!$A$1:$D$55,4,FALSE)</f>
        <v>#N/A</v>
      </c>
      <c r="K66">
        <f t="shared" si="25"/>
        <v>20000</v>
      </c>
      <c r="L66" s="13">
        <f t="shared" si="26"/>
        <v>1</v>
      </c>
    </row>
    <row r="67" spans="1:12" ht="15" thickBot="1">
      <c r="A67" s="17">
        <v>13</v>
      </c>
      <c r="B67" s="19"/>
      <c r="C67" s="39"/>
      <c r="D67" t="e">
        <f>VLOOKUP(C67,PortsHcaps!$A$1:$B$55,2,FALSE)</f>
        <v>#N/A</v>
      </c>
      <c r="E67" s="21"/>
      <c r="F67" s="22">
        <f t="shared" si="22"/>
        <v>0</v>
      </c>
      <c r="G67" s="13">
        <f t="shared" si="23"/>
        <v>0</v>
      </c>
      <c r="H67" s="22">
        <f t="shared" si="21"/>
        <v>200</v>
      </c>
      <c r="I67" s="22">
        <f>RANK(H67,$H$55:$H$67,1)</f>
        <v>1</v>
      </c>
      <c r="J67" t="e">
        <f>VLOOKUP(C67,PortsHcaps!$A$1:$D$55,4,FALSE)</f>
        <v>#N/A</v>
      </c>
      <c r="K67">
        <f t="shared" si="25"/>
        <v>20000</v>
      </c>
      <c r="L67" s="13">
        <f t="shared" si="26"/>
        <v>1</v>
      </c>
    </row>
    <row r="68" spans="1:12" ht="15" thickBot="1">
      <c r="A68" s="23"/>
      <c r="B68" s="24"/>
      <c r="C68" s="24"/>
      <c r="D68" s="24"/>
      <c r="E68" s="24"/>
      <c r="F68" s="25"/>
      <c r="G68" s="24"/>
      <c r="H68" s="24"/>
      <c r="I68" s="24"/>
    </row>
    <row r="69" spans="1:12" ht="24.6" customHeight="1" thickBot="1">
      <c r="B69" s="26" t="s">
        <v>24</v>
      </c>
      <c r="C69" s="4" t="s">
        <v>47</v>
      </c>
      <c r="D69" s="5"/>
      <c r="E69" s="54" t="s">
        <v>13</v>
      </c>
      <c r="F69" s="58" t="s">
        <v>14</v>
      </c>
      <c r="G69" s="58" t="s">
        <v>15</v>
      </c>
      <c r="H69" s="60" t="s">
        <v>119</v>
      </c>
      <c r="I69" s="61" t="s">
        <v>120</v>
      </c>
      <c r="K69" s="56" t="s">
        <v>121</v>
      </c>
      <c r="L69" s="56" t="s">
        <v>122</v>
      </c>
    </row>
    <row r="70" spans="1:12" ht="15" thickBot="1">
      <c r="A70" s="6" t="s">
        <v>16</v>
      </c>
      <c r="B70" s="7" t="s">
        <v>75</v>
      </c>
      <c r="C70" s="8" t="s">
        <v>43</v>
      </c>
      <c r="D70" s="6" t="s">
        <v>17</v>
      </c>
      <c r="E70" s="55"/>
      <c r="F70" s="59"/>
      <c r="G70" s="59"/>
      <c r="H70" s="55"/>
      <c r="I70" s="62"/>
      <c r="J70" s="48" t="s">
        <v>112</v>
      </c>
      <c r="K70" s="57"/>
      <c r="L70" s="57"/>
    </row>
    <row r="71" spans="1:12">
      <c r="A71" s="9">
        <v>1</v>
      </c>
      <c r="B71" s="10"/>
      <c r="C71" s="39"/>
      <c r="D71" t="e">
        <f>VLOOKUP(C71,PortsHcaps!$A$1:$B$55,2,FALSE)</f>
        <v>#N/A</v>
      </c>
      <c r="E71" s="11"/>
      <c r="F71" s="12">
        <f>IF(E71&gt;0,INT(E71)-3,0)</f>
        <v>0</v>
      </c>
      <c r="G71" s="13">
        <f>IF(E71&gt;0,(E71-F71-3)*100,0)</f>
        <v>0</v>
      </c>
      <c r="H71" s="12">
        <f t="shared" ref="H71:H83" si="27">IF(E71=0,200,((F71*60)+G71)/D71)</f>
        <v>200</v>
      </c>
      <c r="I71" s="12">
        <f>RANK(H71,$H$71:$H$83,1)</f>
        <v>1</v>
      </c>
      <c r="J71" t="e">
        <f>VLOOKUP(C71,PortsHcaps!$A$1:$D$55,4,FALSE)</f>
        <v>#N/A</v>
      </c>
      <c r="K71">
        <f>IF( F71=0,20000,((F71*60)+G71)*1000/J71)</f>
        <v>20000</v>
      </c>
      <c r="L71" s="13">
        <f>RANK(K71,$K$71:$K$83,1)</f>
        <v>1</v>
      </c>
    </row>
    <row r="72" spans="1:12">
      <c r="A72" s="14">
        <v>2</v>
      </c>
      <c r="B72" s="15"/>
      <c r="C72" s="39"/>
      <c r="D72" t="e">
        <f>VLOOKUP(C72,PortsHcaps!$A$1:$B$55,2,FALSE)</f>
        <v>#N/A</v>
      </c>
      <c r="E72" s="16"/>
      <c r="F72" s="13">
        <f t="shared" ref="F72:F83" si="28">IF(E72&gt;0,INT(E72)-3,0)</f>
        <v>0</v>
      </c>
      <c r="G72" s="13">
        <f t="shared" ref="G72:G83" si="29">IF(E72&gt;0,(E72-F72-3)*100,0)</f>
        <v>0</v>
      </c>
      <c r="H72" s="13">
        <f t="shared" si="27"/>
        <v>200</v>
      </c>
      <c r="I72" s="13">
        <f t="shared" ref="I72:I83" si="30">RANK(H72,$H$71:$H$83,1)</f>
        <v>1</v>
      </c>
      <c r="J72" t="e">
        <f>VLOOKUP(C72,PortsHcaps!$A$1:$D$55,4,FALSE)</f>
        <v>#N/A</v>
      </c>
      <c r="K72">
        <f t="shared" ref="K72:K83" si="31">IF( F72=0,20000,((F72*60)+G72)*1000/J72)</f>
        <v>20000</v>
      </c>
      <c r="L72" s="13">
        <f t="shared" ref="L72:L83" si="32">RANK(K72,$K$71:$K$83,1)</f>
        <v>1</v>
      </c>
    </row>
    <row r="73" spans="1:12">
      <c r="A73" s="17">
        <v>3</v>
      </c>
      <c r="B73" s="15"/>
      <c r="C73" s="39"/>
      <c r="D73" t="e">
        <f>VLOOKUP(C73,PortsHcaps!$A$1:$B$55,2,FALSE)</f>
        <v>#N/A</v>
      </c>
      <c r="E73" s="16"/>
      <c r="F73" s="13">
        <f t="shared" si="28"/>
        <v>0</v>
      </c>
      <c r="G73" s="13">
        <f t="shared" si="29"/>
        <v>0</v>
      </c>
      <c r="H73" s="13">
        <f t="shared" si="27"/>
        <v>200</v>
      </c>
      <c r="I73" s="13">
        <f t="shared" si="30"/>
        <v>1</v>
      </c>
      <c r="J73" t="e">
        <f>VLOOKUP(C73,PortsHcaps!$A$1:$D$55,4,FALSE)</f>
        <v>#N/A</v>
      </c>
      <c r="K73">
        <f t="shared" si="31"/>
        <v>20000</v>
      </c>
      <c r="L73" s="13">
        <f t="shared" si="32"/>
        <v>1</v>
      </c>
    </row>
    <row r="74" spans="1:12">
      <c r="A74" s="14">
        <v>4</v>
      </c>
      <c r="B74" s="15"/>
      <c r="C74" s="39"/>
      <c r="D74" t="e">
        <f>VLOOKUP(C74,PortsHcaps!$A$1:$B$55,2,FALSE)</f>
        <v>#N/A</v>
      </c>
      <c r="E74" s="16"/>
      <c r="F74" s="13">
        <f t="shared" si="28"/>
        <v>0</v>
      </c>
      <c r="G74" s="13">
        <f t="shared" si="29"/>
        <v>0</v>
      </c>
      <c r="H74" s="13">
        <f t="shared" si="27"/>
        <v>200</v>
      </c>
      <c r="I74" s="13">
        <f t="shared" si="30"/>
        <v>1</v>
      </c>
      <c r="J74" t="e">
        <f>VLOOKUP(C74,PortsHcaps!$A$1:$D$55,4,FALSE)</f>
        <v>#N/A</v>
      </c>
      <c r="K74">
        <f t="shared" si="31"/>
        <v>20000</v>
      </c>
      <c r="L74" s="13">
        <f t="shared" si="32"/>
        <v>1</v>
      </c>
    </row>
    <row r="75" spans="1:12">
      <c r="A75" s="17">
        <v>5</v>
      </c>
      <c r="B75" s="15"/>
      <c r="C75" s="39"/>
      <c r="D75" t="e">
        <f>VLOOKUP(C75,PortsHcaps!$A$1:$B$55,2,FALSE)</f>
        <v>#N/A</v>
      </c>
      <c r="E75" s="16"/>
      <c r="F75" s="13">
        <f t="shared" si="28"/>
        <v>0</v>
      </c>
      <c r="G75" s="13">
        <f t="shared" si="29"/>
        <v>0</v>
      </c>
      <c r="H75" s="13">
        <f t="shared" si="27"/>
        <v>200</v>
      </c>
      <c r="I75" s="13">
        <f t="shared" si="30"/>
        <v>1</v>
      </c>
      <c r="J75" t="e">
        <f>VLOOKUP(C75,PortsHcaps!$A$1:$D$55,4,FALSE)</f>
        <v>#N/A</v>
      </c>
      <c r="K75">
        <f t="shared" si="31"/>
        <v>20000</v>
      </c>
      <c r="L75" s="13">
        <f t="shared" si="32"/>
        <v>1</v>
      </c>
    </row>
    <row r="76" spans="1:12">
      <c r="A76" s="14">
        <v>6</v>
      </c>
      <c r="B76" s="15"/>
      <c r="C76" s="39"/>
      <c r="D76" t="e">
        <f>VLOOKUP(C76,PortsHcaps!$A$1:$B$55,2,FALSE)</f>
        <v>#N/A</v>
      </c>
      <c r="E76" s="16"/>
      <c r="F76" s="13">
        <f t="shared" si="28"/>
        <v>0</v>
      </c>
      <c r="G76" s="13">
        <f t="shared" si="29"/>
        <v>0</v>
      </c>
      <c r="H76" s="13">
        <f t="shared" si="27"/>
        <v>200</v>
      </c>
      <c r="I76" s="13">
        <f t="shared" si="30"/>
        <v>1</v>
      </c>
      <c r="J76" t="e">
        <f>VLOOKUP(C76,PortsHcaps!$A$1:$D$55,4,FALSE)</f>
        <v>#N/A</v>
      </c>
      <c r="K76">
        <f t="shared" si="31"/>
        <v>20000</v>
      </c>
      <c r="L76" s="13">
        <f t="shared" si="32"/>
        <v>1</v>
      </c>
    </row>
    <row r="77" spans="1:12">
      <c r="A77" s="17">
        <v>7</v>
      </c>
      <c r="B77" s="15"/>
      <c r="C77" s="39"/>
      <c r="D77" t="e">
        <f>VLOOKUP(C77,PortsHcaps!$A$1:$B$55,2,FALSE)</f>
        <v>#N/A</v>
      </c>
      <c r="E77" s="16"/>
      <c r="F77" s="13">
        <f t="shared" si="28"/>
        <v>0</v>
      </c>
      <c r="G77" s="13">
        <f t="shared" si="29"/>
        <v>0</v>
      </c>
      <c r="H77" s="13">
        <f t="shared" si="27"/>
        <v>200</v>
      </c>
      <c r="I77" s="13">
        <f t="shared" si="30"/>
        <v>1</v>
      </c>
      <c r="J77" t="e">
        <f>VLOOKUP(C77,PortsHcaps!$A$1:$D$55,4,FALSE)</f>
        <v>#N/A</v>
      </c>
      <c r="K77">
        <f t="shared" si="31"/>
        <v>20000</v>
      </c>
      <c r="L77" s="13">
        <f t="shared" si="32"/>
        <v>1</v>
      </c>
    </row>
    <row r="78" spans="1:12">
      <c r="A78" s="14">
        <v>8</v>
      </c>
      <c r="B78" s="15"/>
      <c r="C78" s="39"/>
      <c r="D78" t="e">
        <f>VLOOKUP(C78,PortsHcaps!$A$1:$B$55,2,FALSE)</f>
        <v>#N/A</v>
      </c>
      <c r="E78" s="16"/>
      <c r="F78" s="13">
        <f t="shared" si="28"/>
        <v>0</v>
      </c>
      <c r="G78" s="13">
        <f t="shared" si="29"/>
        <v>0</v>
      </c>
      <c r="H78" s="13">
        <f t="shared" si="27"/>
        <v>200</v>
      </c>
      <c r="I78" s="13">
        <f t="shared" si="30"/>
        <v>1</v>
      </c>
      <c r="J78" t="e">
        <f>VLOOKUP(C78,PortsHcaps!$A$1:$D$55,4,FALSE)</f>
        <v>#N/A</v>
      </c>
      <c r="K78">
        <f t="shared" si="31"/>
        <v>20000</v>
      </c>
      <c r="L78" s="13">
        <f t="shared" si="32"/>
        <v>1</v>
      </c>
    </row>
    <row r="79" spans="1:12">
      <c r="A79" s="17">
        <v>9</v>
      </c>
      <c r="B79" s="15"/>
      <c r="C79" s="39"/>
      <c r="D79" t="e">
        <f>VLOOKUP(C79,PortsHcaps!$A$1:$B$55,2,FALSE)</f>
        <v>#N/A</v>
      </c>
      <c r="E79" s="16"/>
      <c r="F79" s="13">
        <f t="shared" si="28"/>
        <v>0</v>
      </c>
      <c r="G79" s="13">
        <f t="shared" si="29"/>
        <v>0</v>
      </c>
      <c r="H79" s="13">
        <f t="shared" si="27"/>
        <v>200</v>
      </c>
      <c r="I79" s="13">
        <f t="shared" si="30"/>
        <v>1</v>
      </c>
      <c r="J79" t="e">
        <f>VLOOKUP(C79,PortsHcaps!$A$1:$D$55,4,FALSE)</f>
        <v>#N/A</v>
      </c>
      <c r="K79">
        <f t="shared" si="31"/>
        <v>20000</v>
      </c>
      <c r="L79" s="13">
        <f t="shared" si="32"/>
        <v>1</v>
      </c>
    </row>
    <row r="80" spans="1:12">
      <c r="A80" s="14">
        <v>10</v>
      </c>
      <c r="B80" s="15"/>
      <c r="C80" s="39"/>
      <c r="D80" t="e">
        <f>VLOOKUP(C80,PortsHcaps!$A$1:$B$55,2,FALSE)</f>
        <v>#N/A</v>
      </c>
      <c r="E80" s="16"/>
      <c r="F80" s="13">
        <f t="shared" si="28"/>
        <v>0</v>
      </c>
      <c r="G80" s="13">
        <f t="shared" si="29"/>
        <v>0</v>
      </c>
      <c r="H80" s="13">
        <f t="shared" si="27"/>
        <v>200</v>
      </c>
      <c r="I80" s="13">
        <f t="shared" si="30"/>
        <v>1</v>
      </c>
      <c r="J80" t="e">
        <f>VLOOKUP(C80,PortsHcaps!$A$1:$D$55,4,FALSE)</f>
        <v>#N/A</v>
      </c>
      <c r="K80">
        <f t="shared" si="31"/>
        <v>20000</v>
      </c>
      <c r="L80" s="13">
        <f t="shared" si="32"/>
        <v>1</v>
      </c>
    </row>
    <row r="81" spans="1:12">
      <c r="A81" s="17">
        <v>11</v>
      </c>
      <c r="B81" s="15"/>
      <c r="C81" s="39"/>
      <c r="D81" t="e">
        <f>VLOOKUP(C81,PortsHcaps!$A$1:$B$55,2,FALSE)</f>
        <v>#N/A</v>
      </c>
      <c r="E81" s="16"/>
      <c r="F81" s="13">
        <f t="shared" si="28"/>
        <v>0</v>
      </c>
      <c r="G81" s="13">
        <f t="shared" si="29"/>
        <v>0</v>
      </c>
      <c r="H81" s="13">
        <f t="shared" si="27"/>
        <v>200</v>
      </c>
      <c r="I81" s="13">
        <f t="shared" si="30"/>
        <v>1</v>
      </c>
      <c r="J81" t="e">
        <f>VLOOKUP(C81,PortsHcaps!$A$1:$D$55,4,FALSE)</f>
        <v>#N/A</v>
      </c>
      <c r="K81">
        <f t="shared" si="31"/>
        <v>20000</v>
      </c>
      <c r="L81" s="13">
        <f t="shared" si="32"/>
        <v>1</v>
      </c>
    </row>
    <row r="82" spans="1:12">
      <c r="A82" s="14">
        <v>12</v>
      </c>
      <c r="B82" s="15"/>
      <c r="C82" s="39"/>
      <c r="D82" t="e">
        <f>VLOOKUP(C82,PortsHcaps!$A$1:$B$55,2,FALSE)</f>
        <v>#N/A</v>
      </c>
      <c r="E82" s="16"/>
      <c r="F82" s="13">
        <f t="shared" si="28"/>
        <v>0</v>
      </c>
      <c r="G82" s="13">
        <f t="shared" si="29"/>
        <v>0</v>
      </c>
      <c r="H82" s="13">
        <f t="shared" si="27"/>
        <v>200</v>
      </c>
      <c r="I82" s="13">
        <f t="shared" si="30"/>
        <v>1</v>
      </c>
      <c r="J82" t="e">
        <f>VLOOKUP(C82,PortsHcaps!$A$1:$D$55,4,FALSE)</f>
        <v>#N/A</v>
      </c>
      <c r="K82">
        <f t="shared" si="31"/>
        <v>20000</v>
      </c>
      <c r="L82" s="13">
        <f t="shared" si="32"/>
        <v>1</v>
      </c>
    </row>
    <row r="83" spans="1:12" ht="15" thickBot="1">
      <c r="A83" s="17">
        <v>13</v>
      </c>
      <c r="B83" s="19"/>
      <c r="C83" s="39"/>
      <c r="D83" t="e">
        <f>VLOOKUP(C83,PortsHcaps!$A$7:$B$55,2,FALSE)</f>
        <v>#N/A</v>
      </c>
      <c r="E83" s="21"/>
      <c r="F83" s="22">
        <f t="shared" si="28"/>
        <v>0</v>
      </c>
      <c r="G83" s="13">
        <f t="shared" si="29"/>
        <v>0</v>
      </c>
      <c r="H83" s="22">
        <f t="shared" si="27"/>
        <v>200</v>
      </c>
      <c r="I83" s="22">
        <f t="shared" si="30"/>
        <v>1</v>
      </c>
      <c r="J83" t="e">
        <f>VLOOKUP(C83,PortsHcaps!$A$1:$D$55,4,FALSE)</f>
        <v>#N/A</v>
      </c>
      <c r="K83">
        <f t="shared" si="31"/>
        <v>20000</v>
      </c>
      <c r="L83" s="13">
        <f t="shared" si="32"/>
        <v>1</v>
      </c>
    </row>
    <row r="84" spans="1:12">
      <c r="A84" s="23"/>
      <c r="B84" s="24"/>
      <c r="C84" s="24"/>
      <c r="D84" s="24"/>
      <c r="E84" s="24"/>
      <c r="F84" s="25"/>
      <c r="G84" s="24"/>
      <c r="H84" s="24"/>
      <c r="I84" s="24"/>
    </row>
  </sheetData>
  <mergeCells count="37">
    <mergeCell ref="I69:I70"/>
    <mergeCell ref="K69:K70"/>
    <mergeCell ref="L69:L70"/>
    <mergeCell ref="C2:E3"/>
    <mergeCell ref="F2:H3"/>
    <mergeCell ref="I37:I38"/>
    <mergeCell ref="K37:K38"/>
    <mergeCell ref="L37:L38"/>
    <mergeCell ref="I53:I54"/>
    <mergeCell ref="K53:K54"/>
    <mergeCell ref="L53:L54"/>
    <mergeCell ref="I5:I6"/>
    <mergeCell ref="K5:K6"/>
    <mergeCell ref="L5:L6"/>
    <mergeCell ref="I21:I22"/>
    <mergeCell ref="K21:K22"/>
    <mergeCell ref="L21:L22"/>
    <mergeCell ref="G21:G22"/>
    <mergeCell ref="H5:H6"/>
    <mergeCell ref="H37:H38"/>
    <mergeCell ref="F69:F70"/>
    <mergeCell ref="E37:E38"/>
    <mergeCell ref="G69:G70"/>
    <mergeCell ref="E53:E54"/>
    <mergeCell ref="H21:H22"/>
    <mergeCell ref="E5:E6"/>
    <mergeCell ref="E21:E22"/>
    <mergeCell ref="F21:F22"/>
    <mergeCell ref="G5:G6"/>
    <mergeCell ref="F5:F6"/>
    <mergeCell ref="E69:E70"/>
    <mergeCell ref="G37:G38"/>
    <mergeCell ref="H69:H70"/>
    <mergeCell ref="F37:F38"/>
    <mergeCell ref="F53:F54"/>
    <mergeCell ref="G53:G54"/>
    <mergeCell ref="H53:H54"/>
  </mergeCells>
  <dataValidations count="1">
    <dataValidation type="list" allowBlank="1" showInputMessage="1" showErrorMessage="1" sqref="C23:C35 C71:C83 C55:C67 C39:C51">
      <formula1>$A$1:$A$54</formula1>
    </dataValidation>
  </dataValidations>
  <pageMargins left="0.6" right="0.25" top="0.75" bottom="0.75" header="0.3" footer="0.3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Skippers!$A$1:$A$24</xm:f>
          </x14:formula1>
          <xm:sqref>B7:B19 B23:B35 B39:B51 B55:B67 B71:B83</xm:sqref>
        </x14:dataValidation>
        <x14:dataValidation type="list" allowBlank="1" showInputMessage="1" showErrorMessage="1">
          <x14:formula1>
            <xm:f>PortsHcaps!$A$1:$A$55</xm:f>
          </x14:formula1>
          <xm:sqref>C7:C19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D5" sqref="D5"/>
    </sheetView>
  </sheetViews>
  <sheetFormatPr defaultColWidth="9" defaultRowHeight="14.4"/>
  <cols>
    <col min="1" max="1" width="16.5546875" customWidth="1"/>
    <col min="2" max="2" width="8.44140625" style="45" customWidth="1"/>
    <col min="3" max="3" width="7.44140625" style="45" customWidth="1"/>
    <col min="4" max="4" width="6.5546875" customWidth="1"/>
    <col min="5" max="5" width="10" style="52" customWidth="1"/>
    <col min="6" max="256" width="10" customWidth="1"/>
  </cols>
  <sheetData>
    <row r="1" spans="1:6" ht="18">
      <c r="A1" s="27" t="s">
        <v>76</v>
      </c>
      <c r="B1" s="45">
        <f>'RACE DATA ENTRY'!C4</f>
        <v>0</v>
      </c>
      <c r="C1" s="44"/>
      <c r="E1" s="51" t="s">
        <v>86</v>
      </c>
    </row>
    <row r="2" spans="1:6" ht="15.6">
      <c r="A2" s="27"/>
      <c r="B2" s="44"/>
      <c r="C2" s="44"/>
      <c r="F2" s="28"/>
    </row>
    <row r="3" spans="1:6" ht="15" thickBot="1"/>
    <row r="4" spans="1:6" s="29" customFormat="1" ht="29.4" thickBot="1">
      <c r="A4" s="49" t="s">
        <v>75</v>
      </c>
      <c r="B4" s="50" t="s">
        <v>83</v>
      </c>
      <c r="C4" s="49" t="s">
        <v>84</v>
      </c>
      <c r="D4" s="50" t="s">
        <v>85</v>
      </c>
      <c r="E4" s="53" t="s">
        <v>113</v>
      </c>
      <c r="F4" s="50" t="s">
        <v>114</v>
      </c>
    </row>
    <row r="5" spans="1:6">
      <c r="A5">
        <f>'RACE DATA ENTRY'!B7</f>
        <v>0</v>
      </c>
      <c r="B5" s="47">
        <f>'RACE DATA ENTRY'!E7-3</f>
        <v>-3</v>
      </c>
      <c r="C5" s="45">
        <f>+'RACE DATA ENTRY'!H7</f>
        <v>200</v>
      </c>
      <c r="D5">
        <f>'RACE DATA ENTRY'!I7</f>
        <v>1</v>
      </c>
      <c r="E5" s="52">
        <f>'RACE DATA ENTRY'!K7</f>
        <v>20000</v>
      </c>
      <c r="F5">
        <f>'RACE DATA ENTRY'!L7</f>
        <v>1</v>
      </c>
    </row>
    <row r="6" spans="1:6">
      <c r="A6">
        <f>'RACE DATA ENTRY'!B8</f>
        <v>0</v>
      </c>
      <c r="B6" s="47">
        <f>'RACE DATA ENTRY'!E8-3</f>
        <v>-3</v>
      </c>
      <c r="C6" s="45">
        <f>+'RACE DATA ENTRY'!H8</f>
        <v>200</v>
      </c>
      <c r="D6">
        <f>'RACE DATA ENTRY'!I8</f>
        <v>1</v>
      </c>
      <c r="E6" s="52">
        <f>'RACE DATA ENTRY'!K8</f>
        <v>20000</v>
      </c>
      <c r="F6">
        <f>'RACE DATA ENTRY'!L8</f>
        <v>1</v>
      </c>
    </row>
    <row r="7" spans="1:6">
      <c r="A7">
        <f>'RACE DATA ENTRY'!B9</f>
        <v>0</v>
      </c>
      <c r="B7" s="47">
        <f>'RACE DATA ENTRY'!E9-3</f>
        <v>-3</v>
      </c>
      <c r="C7" s="45">
        <f>+'RACE DATA ENTRY'!H9</f>
        <v>200</v>
      </c>
      <c r="D7">
        <f>'RACE DATA ENTRY'!I9</f>
        <v>1</v>
      </c>
      <c r="E7" s="52">
        <f>'RACE DATA ENTRY'!K9</f>
        <v>20000</v>
      </c>
      <c r="F7">
        <f>'RACE DATA ENTRY'!L9</f>
        <v>1</v>
      </c>
    </row>
    <row r="8" spans="1:6">
      <c r="A8">
        <f>'RACE DATA ENTRY'!B10</f>
        <v>0</v>
      </c>
      <c r="B8" s="47">
        <f>'RACE DATA ENTRY'!E10-3</f>
        <v>-3</v>
      </c>
      <c r="C8" s="45">
        <f>+'RACE DATA ENTRY'!H10</f>
        <v>200</v>
      </c>
      <c r="D8">
        <f>'RACE DATA ENTRY'!I10</f>
        <v>1</v>
      </c>
      <c r="E8" s="52">
        <f>'RACE DATA ENTRY'!K10</f>
        <v>20000</v>
      </c>
      <c r="F8">
        <f>'RACE DATA ENTRY'!L10</f>
        <v>1</v>
      </c>
    </row>
    <row r="9" spans="1:6">
      <c r="A9">
        <f>'RACE DATA ENTRY'!B11</f>
        <v>0</v>
      </c>
      <c r="B9" s="47">
        <f>'RACE DATA ENTRY'!E11-3</f>
        <v>-3</v>
      </c>
      <c r="C9" s="45">
        <f>+'RACE DATA ENTRY'!H11</f>
        <v>200</v>
      </c>
      <c r="D9">
        <f>'RACE DATA ENTRY'!I11</f>
        <v>1</v>
      </c>
      <c r="E9" s="52">
        <f>'RACE DATA ENTRY'!K11</f>
        <v>20000</v>
      </c>
      <c r="F9">
        <f>'RACE DATA ENTRY'!L11</f>
        <v>1</v>
      </c>
    </row>
    <row r="10" spans="1:6">
      <c r="A10">
        <f>'RACE DATA ENTRY'!B12</f>
        <v>0</v>
      </c>
      <c r="B10" s="47">
        <f>'RACE DATA ENTRY'!E12-3</f>
        <v>-3</v>
      </c>
      <c r="C10" s="45">
        <f>+'RACE DATA ENTRY'!H12</f>
        <v>200</v>
      </c>
      <c r="D10">
        <f>'RACE DATA ENTRY'!I12</f>
        <v>1</v>
      </c>
      <c r="E10" s="52">
        <f>'RACE DATA ENTRY'!K12</f>
        <v>20000</v>
      </c>
      <c r="F10">
        <f>'RACE DATA ENTRY'!L12</f>
        <v>1</v>
      </c>
    </row>
    <row r="11" spans="1:6">
      <c r="A11">
        <f>'RACE DATA ENTRY'!B13</f>
        <v>0</v>
      </c>
      <c r="B11" s="47">
        <f>'RACE DATA ENTRY'!E13-3</f>
        <v>-3</v>
      </c>
      <c r="C11" s="45">
        <f>+'RACE DATA ENTRY'!H13</f>
        <v>200</v>
      </c>
      <c r="D11">
        <f>'RACE DATA ENTRY'!I13</f>
        <v>1</v>
      </c>
      <c r="E11" s="52">
        <f>'RACE DATA ENTRY'!K13</f>
        <v>20000</v>
      </c>
      <c r="F11">
        <f>'RACE DATA ENTRY'!L13</f>
        <v>1</v>
      </c>
    </row>
    <row r="12" spans="1:6">
      <c r="A12">
        <f>'RACE DATA ENTRY'!B14</f>
        <v>0</v>
      </c>
      <c r="B12" s="47">
        <f>'RACE DATA ENTRY'!E14-3</f>
        <v>-3</v>
      </c>
      <c r="C12" s="45">
        <f>+'RACE DATA ENTRY'!H14</f>
        <v>200</v>
      </c>
      <c r="D12">
        <f>'RACE DATA ENTRY'!I14</f>
        <v>1</v>
      </c>
      <c r="E12" s="52">
        <f>'RACE DATA ENTRY'!K14</f>
        <v>20000</v>
      </c>
      <c r="F12">
        <f>'RACE DATA ENTRY'!L14</f>
        <v>1</v>
      </c>
    </row>
    <row r="13" spans="1:6">
      <c r="A13">
        <f>'RACE DATA ENTRY'!B15</f>
        <v>0</v>
      </c>
      <c r="B13" s="47">
        <f>'RACE DATA ENTRY'!E15-3</f>
        <v>-3</v>
      </c>
      <c r="C13" s="45">
        <f>+'RACE DATA ENTRY'!H15</f>
        <v>200</v>
      </c>
      <c r="D13">
        <f>'RACE DATA ENTRY'!I15</f>
        <v>1</v>
      </c>
      <c r="E13" s="52">
        <f>'RACE DATA ENTRY'!K15</f>
        <v>20000</v>
      </c>
      <c r="F13">
        <f>'RACE DATA ENTRY'!L15</f>
        <v>1</v>
      </c>
    </row>
    <row r="14" spans="1:6">
      <c r="A14">
        <f>'RACE DATA ENTRY'!B16</f>
        <v>0</v>
      </c>
      <c r="B14" s="47">
        <f>'RACE DATA ENTRY'!E16-3</f>
        <v>-3</v>
      </c>
      <c r="C14" s="45">
        <f>+'RACE DATA ENTRY'!H16</f>
        <v>200</v>
      </c>
      <c r="D14">
        <f>'RACE DATA ENTRY'!I16</f>
        <v>1</v>
      </c>
      <c r="E14" s="52">
        <f>'RACE DATA ENTRY'!K16</f>
        <v>20000</v>
      </c>
      <c r="F14">
        <f>'RACE DATA ENTRY'!L16</f>
        <v>1</v>
      </c>
    </row>
    <row r="15" spans="1:6">
      <c r="A15">
        <f>'RACE DATA ENTRY'!B17</f>
        <v>0</v>
      </c>
      <c r="B15" s="47">
        <f>'RACE DATA ENTRY'!E17-3</f>
        <v>-3</v>
      </c>
      <c r="C15" s="45">
        <f>+'RACE DATA ENTRY'!H17</f>
        <v>200</v>
      </c>
      <c r="D15">
        <f>'RACE DATA ENTRY'!I17</f>
        <v>1</v>
      </c>
      <c r="E15" s="52">
        <f>'RACE DATA ENTRY'!K17</f>
        <v>20000</v>
      </c>
      <c r="F15">
        <f>'RACE DATA ENTRY'!L17</f>
        <v>1</v>
      </c>
    </row>
    <row r="16" spans="1:6">
      <c r="A16">
        <f>'RACE DATA ENTRY'!B18</f>
        <v>0</v>
      </c>
      <c r="B16" s="47">
        <f>'RACE DATA ENTRY'!E18-3</f>
        <v>-3</v>
      </c>
      <c r="C16" s="45">
        <f>+'RACE DATA ENTRY'!H18</f>
        <v>200</v>
      </c>
      <c r="D16">
        <f>'RACE DATA ENTRY'!I18</f>
        <v>1</v>
      </c>
      <c r="E16" s="52">
        <f>'RACE DATA ENTRY'!K18</f>
        <v>20000</v>
      </c>
      <c r="F16">
        <f>'RACE DATA ENTRY'!L18</f>
        <v>1</v>
      </c>
    </row>
    <row r="17" spans="1:6">
      <c r="A17">
        <f>'RACE DATA ENTRY'!B19</f>
        <v>0</v>
      </c>
      <c r="B17" s="47">
        <f>'RACE DATA ENTRY'!E19-3</f>
        <v>-3</v>
      </c>
      <c r="C17" s="45">
        <f>+'RACE DATA ENTRY'!H19</f>
        <v>200</v>
      </c>
      <c r="D17">
        <f>'RACE DATA ENTRY'!I19</f>
        <v>1</v>
      </c>
      <c r="E17" s="52">
        <f>'RACE DATA ENTRY'!K19</f>
        <v>20000</v>
      </c>
      <c r="F17">
        <f>'RACE DATA ENTRY'!L19</f>
        <v>1</v>
      </c>
    </row>
    <row r="19" spans="1:6">
      <c r="A19" s="30" t="s">
        <v>77</v>
      </c>
      <c r="B19" s="46"/>
      <c r="C19" s="46"/>
    </row>
    <row r="20" spans="1:6">
      <c r="A20">
        <f>'RACE DATA ENTRY'!B23</f>
        <v>0</v>
      </c>
      <c r="B20" s="47">
        <f>'RACE DATA ENTRY'!E23-3</f>
        <v>-3</v>
      </c>
      <c r="C20" s="45">
        <f>+'RACE DATA ENTRY'!H23</f>
        <v>200</v>
      </c>
      <c r="D20">
        <f>'RACE DATA ENTRY'!I23</f>
        <v>1</v>
      </c>
      <c r="E20" s="52">
        <f>'RACE DATA ENTRY'!K23</f>
        <v>20000</v>
      </c>
      <c r="F20">
        <f>'RACE DATA ENTRY'!L23</f>
        <v>1</v>
      </c>
    </row>
    <row r="21" spans="1:6">
      <c r="A21">
        <f>'RACE DATA ENTRY'!B24</f>
        <v>0</v>
      </c>
      <c r="B21" s="47">
        <f>'RACE DATA ENTRY'!E24-3</f>
        <v>-3</v>
      </c>
      <c r="C21" s="45">
        <f>+'RACE DATA ENTRY'!H24</f>
        <v>200</v>
      </c>
      <c r="D21">
        <f>'RACE DATA ENTRY'!I24</f>
        <v>1</v>
      </c>
      <c r="E21" s="52">
        <f>'RACE DATA ENTRY'!K24</f>
        <v>20000</v>
      </c>
      <c r="F21">
        <f>'RACE DATA ENTRY'!L24</f>
        <v>1</v>
      </c>
    </row>
    <row r="22" spans="1:6">
      <c r="A22">
        <f>'RACE DATA ENTRY'!B25</f>
        <v>0</v>
      </c>
      <c r="B22" s="47">
        <f>'RACE DATA ENTRY'!E25-3</f>
        <v>-3</v>
      </c>
      <c r="C22" s="45">
        <f>+'RACE DATA ENTRY'!H25</f>
        <v>200</v>
      </c>
      <c r="D22">
        <f>'RACE DATA ENTRY'!I25</f>
        <v>1</v>
      </c>
      <c r="E22" s="52">
        <f>'RACE DATA ENTRY'!K25</f>
        <v>20000</v>
      </c>
      <c r="F22">
        <f>'RACE DATA ENTRY'!L25</f>
        <v>1</v>
      </c>
    </row>
    <row r="23" spans="1:6">
      <c r="A23">
        <f>'RACE DATA ENTRY'!B26</f>
        <v>0</v>
      </c>
      <c r="B23" s="47">
        <f>'RACE DATA ENTRY'!E26-3</f>
        <v>-3</v>
      </c>
      <c r="C23" s="45">
        <f>+'RACE DATA ENTRY'!H26</f>
        <v>200</v>
      </c>
      <c r="D23">
        <f>'RACE DATA ENTRY'!I26</f>
        <v>1</v>
      </c>
      <c r="E23" s="52">
        <f>'RACE DATA ENTRY'!K26</f>
        <v>20000</v>
      </c>
      <c r="F23">
        <f>'RACE DATA ENTRY'!L26</f>
        <v>1</v>
      </c>
    </row>
    <row r="24" spans="1:6">
      <c r="A24">
        <f>'RACE DATA ENTRY'!B27</f>
        <v>0</v>
      </c>
      <c r="B24" s="47">
        <f>'RACE DATA ENTRY'!E27-3</f>
        <v>-3</v>
      </c>
      <c r="C24" s="45">
        <f>+'RACE DATA ENTRY'!H27</f>
        <v>200</v>
      </c>
      <c r="D24">
        <f>'RACE DATA ENTRY'!I27</f>
        <v>1</v>
      </c>
      <c r="E24" s="52">
        <f>'RACE DATA ENTRY'!K27</f>
        <v>20000</v>
      </c>
      <c r="F24">
        <f>'RACE DATA ENTRY'!L27</f>
        <v>1</v>
      </c>
    </row>
    <row r="25" spans="1:6">
      <c r="A25">
        <f>'RACE DATA ENTRY'!B28</f>
        <v>0</v>
      </c>
      <c r="B25" s="47">
        <f>'RACE DATA ENTRY'!E28-3</f>
        <v>-3</v>
      </c>
      <c r="C25" s="45">
        <f>+'RACE DATA ENTRY'!H28</f>
        <v>200</v>
      </c>
      <c r="D25">
        <f>'RACE DATA ENTRY'!I28</f>
        <v>1</v>
      </c>
      <c r="E25" s="52">
        <f>'RACE DATA ENTRY'!K28</f>
        <v>20000</v>
      </c>
      <c r="F25">
        <f>'RACE DATA ENTRY'!L28</f>
        <v>1</v>
      </c>
    </row>
    <row r="26" spans="1:6">
      <c r="A26">
        <f>'RACE DATA ENTRY'!B29</f>
        <v>0</v>
      </c>
      <c r="B26" s="47">
        <f>'RACE DATA ENTRY'!E29-3</f>
        <v>-3</v>
      </c>
      <c r="C26" s="45">
        <f>+'RACE DATA ENTRY'!H29</f>
        <v>200</v>
      </c>
      <c r="D26">
        <f>'RACE DATA ENTRY'!I29</f>
        <v>1</v>
      </c>
      <c r="E26" s="52">
        <f>'RACE DATA ENTRY'!K29</f>
        <v>20000</v>
      </c>
      <c r="F26">
        <f>'RACE DATA ENTRY'!L29</f>
        <v>1</v>
      </c>
    </row>
    <row r="27" spans="1:6">
      <c r="A27">
        <f>'RACE DATA ENTRY'!B30</f>
        <v>0</v>
      </c>
      <c r="B27" s="47">
        <f>'RACE DATA ENTRY'!E30-3</f>
        <v>-3</v>
      </c>
      <c r="C27" s="45">
        <f>+'RACE DATA ENTRY'!H30</f>
        <v>200</v>
      </c>
      <c r="D27">
        <f>'RACE DATA ENTRY'!I30</f>
        <v>1</v>
      </c>
      <c r="E27" s="52">
        <f>'RACE DATA ENTRY'!K30</f>
        <v>20000</v>
      </c>
      <c r="F27">
        <f>'RACE DATA ENTRY'!L30</f>
        <v>1</v>
      </c>
    </row>
    <row r="28" spans="1:6">
      <c r="A28">
        <f>'RACE DATA ENTRY'!B31</f>
        <v>0</v>
      </c>
      <c r="B28" s="47">
        <f>'RACE DATA ENTRY'!E31-3</f>
        <v>-3</v>
      </c>
      <c r="C28" s="45">
        <f>+'RACE DATA ENTRY'!H31</f>
        <v>200</v>
      </c>
      <c r="D28">
        <f>'RACE DATA ENTRY'!I31</f>
        <v>1</v>
      </c>
      <c r="E28" s="52">
        <f>'RACE DATA ENTRY'!K31</f>
        <v>20000</v>
      </c>
      <c r="F28">
        <f>'RACE DATA ENTRY'!L31</f>
        <v>1</v>
      </c>
    </row>
    <row r="29" spans="1:6">
      <c r="A29">
        <f>'RACE DATA ENTRY'!B32</f>
        <v>0</v>
      </c>
      <c r="B29" s="47">
        <f>'RACE DATA ENTRY'!E32-3</f>
        <v>-3</v>
      </c>
      <c r="C29" s="45">
        <f>+'RACE DATA ENTRY'!H32</f>
        <v>200</v>
      </c>
      <c r="D29">
        <f>'RACE DATA ENTRY'!I32</f>
        <v>1</v>
      </c>
      <c r="E29" s="52">
        <f>'RACE DATA ENTRY'!K32</f>
        <v>20000</v>
      </c>
      <c r="F29">
        <f>'RACE DATA ENTRY'!L32</f>
        <v>1</v>
      </c>
    </row>
    <row r="30" spans="1:6">
      <c r="A30">
        <f>'RACE DATA ENTRY'!B33</f>
        <v>0</v>
      </c>
      <c r="B30" s="47">
        <f>'RACE DATA ENTRY'!E33-3</f>
        <v>-3</v>
      </c>
      <c r="C30" s="45">
        <f>+'RACE DATA ENTRY'!H33</f>
        <v>200</v>
      </c>
      <c r="D30">
        <f>'RACE DATA ENTRY'!I33</f>
        <v>1</v>
      </c>
      <c r="E30" s="52">
        <f>'RACE DATA ENTRY'!K33</f>
        <v>20000</v>
      </c>
      <c r="F30">
        <f>'RACE DATA ENTRY'!L33</f>
        <v>1</v>
      </c>
    </row>
    <row r="31" spans="1:6">
      <c r="A31">
        <f>'RACE DATA ENTRY'!B34</f>
        <v>0</v>
      </c>
      <c r="B31" s="47">
        <f>'RACE DATA ENTRY'!E34-3</f>
        <v>-3</v>
      </c>
      <c r="C31" s="45">
        <f>+'RACE DATA ENTRY'!H34</f>
        <v>200</v>
      </c>
      <c r="D31">
        <f>'RACE DATA ENTRY'!I34</f>
        <v>1</v>
      </c>
      <c r="E31" s="52">
        <f>'RACE DATA ENTRY'!K34</f>
        <v>20000</v>
      </c>
      <c r="F31">
        <f>'RACE DATA ENTRY'!L34</f>
        <v>1</v>
      </c>
    </row>
    <row r="32" spans="1:6">
      <c r="A32">
        <f>'RACE DATA ENTRY'!B35</f>
        <v>0</v>
      </c>
      <c r="B32" s="47">
        <f>'RACE DATA ENTRY'!E35-3</f>
        <v>-3</v>
      </c>
      <c r="C32" s="45">
        <f>+'RACE DATA ENTRY'!H35</f>
        <v>200</v>
      </c>
      <c r="D32">
        <f>'RACE DATA ENTRY'!I35</f>
        <v>1</v>
      </c>
      <c r="E32" s="52">
        <f>'RACE DATA ENTRY'!K35</f>
        <v>20000</v>
      </c>
      <c r="F32">
        <f>'RACE DATA ENTRY'!L35</f>
        <v>1</v>
      </c>
    </row>
    <row r="34" spans="1:6">
      <c r="A34" s="30" t="s">
        <v>78</v>
      </c>
      <c r="B34" s="46"/>
      <c r="C34" s="46"/>
    </row>
    <row r="35" spans="1:6">
      <c r="A35">
        <f>'RACE DATA ENTRY'!B39</f>
        <v>0</v>
      </c>
      <c r="B35" s="47">
        <f>'RACE DATA ENTRY'!E39-3</f>
        <v>-3</v>
      </c>
      <c r="C35" s="45">
        <f>+'RACE DATA ENTRY'!H39</f>
        <v>200</v>
      </c>
      <c r="D35">
        <f>'RACE DATA ENTRY'!I39</f>
        <v>1</v>
      </c>
      <c r="E35" s="52">
        <f>'RACE DATA ENTRY'!K39</f>
        <v>20000</v>
      </c>
      <c r="F35">
        <f>'RACE DATA ENTRY'!L39</f>
        <v>1</v>
      </c>
    </row>
    <row r="36" spans="1:6">
      <c r="A36">
        <f>'RACE DATA ENTRY'!B40</f>
        <v>0</v>
      </c>
      <c r="B36" s="47">
        <f>'RACE DATA ENTRY'!E40-3</f>
        <v>-3</v>
      </c>
      <c r="C36" s="45">
        <f>+'RACE DATA ENTRY'!H40</f>
        <v>200</v>
      </c>
      <c r="D36">
        <f>'RACE DATA ENTRY'!I40</f>
        <v>1</v>
      </c>
      <c r="E36" s="52">
        <f>'RACE DATA ENTRY'!K40</f>
        <v>20000</v>
      </c>
      <c r="F36">
        <f>'RACE DATA ENTRY'!L40</f>
        <v>1</v>
      </c>
    </row>
    <row r="37" spans="1:6">
      <c r="A37">
        <f>'RACE DATA ENTRY'!B41</f>
        <v>0</v>
      </c>
      <c r="B37" s="47">
        <f>'RACE DATA ENTRY'!E41-3</f>
        <v>-3</v>
      </c>
      <c r="C37" s="45">
        <f>+'RACE DATA ENTRY'!H41</f>
        <v>200</v>
      </c>
      <c r="D37">
        <f>'RACE DATA ENTRY'!I41</f>
        <v>1</v>
      </c>
      <c r="E37" s="52">
        <f>'RACE DATA ENTRY'!K41</f>
        <v>20000</v>
      </c>
      <c r="F37">
        <f>'RACE DATA ENTRY'!L41</f>
        <v>1</v>
      </c>
    </row>
    <row r="38" spans="1:6">
      <c r="A38">
        <f>'RACE DATA ENTRY'!B42</f>
        <v>0</v>
      </c>
      <c r="B38" s="47">
        <f>'RACE DATA ENTRY'!E42-3</f>
        <v>-3</v>
      </c>
      <c r="C38" s="45">
        <f>+'RACE DATA ENTRY'!H42</f>
        <v>200</v>
      </c>
      <c r="D38">
        <f>'RACE DATA ENTRY'!I42</f>
        <v>1</v>
      </c>
      <c r="E38" s="52">
        <f>'RACE DATA ENTRY'!K42</f>
        <v>20000</v>
      </c>
      <c r="F38">
        <f>'RACE DATA ENTRY'!L42</f>
        <v>1</v>
      </c>
    </row>
    <row r="39" spans="1:6">
      <c r="A39">
        <f>'RACE DATA ENTRY'!B43</f>
        <v>0</v>
      </c>
      <c r="B39" s="47">
        <f>'RACE DATA ENTRY'!E43-3</f>
        <v>-3</v>
      </c>
      <c r="C39" s="45">
        <f>+'RACE DATA ENTRY'!H43</f>
        <v>200</v>
      </c>
      <c r="D39">
        <f>'RACE DATA ENTRY'!I43</f>
        <v>1</v>
      </c>
      <c r="E39" s="52">
        <f>'RACE DATA ENTRY'!K43</f>
        <v>20000</v>
      </c>
      <c r="F39">
        <f>'RACE DATA ENTRY'!L43</f>
        <v>1</v>
      </c>
    </row>
    <row r="40" spans="1:6">
      <c r="A40">
        <f>'RACE DATA ENTRY'!B44</f>
        <v>0</v>
      </c>
      <c r="B40" s="47">
        <f>'RACE DATA ENTRY'!E44-3</f>
        <v>-3</v>
      </c>
      <c r="C40" s="45">
        <f>+'RACE DATA ENTRY'!H44</f>
        <v>200</v>
      </c>
      <c r="D40">
        <f>'RACE DATA ENTRY'!I44</f>
        <v>1</v>
      </c>
      <c r="E40" s="52">
        <f>'RACE DATA ENTRY'!K44</f>
        <v>20000</v>
      </c>
      <c r="F40">
        <f>'RACE DATA ENTRY'!L44</f>
        <v>1</v>
      </c>
    </row>
    <row r="41" spans="1:6">
      <c r="A41">
        <f>'RACE DATA ENTRY'!B45</f>
        <v>0</v>
      </c>
      <c r="B41" s="47">
        <f>'RACE DATA ENTRY'!E45-3</f>
        <v>-3</v>
      </c>
      <c r="C41" s="45">
        <f>+'RACE DATA ENTRY'!H45</f>
        <v>200</v>
      </c>
      <c r="D41">
        <f>'RACE DATA ENTRY'!I45</f>
        <v>1</v>
      </c>
      <c r="E41" s="52">
        <f>'RACE DATA ENTRY'!K45</f>
        <v>20000</v>
      </c>
      <c r="F41">
        <f>'RACE DATA ENTRY'!L45</f>
        <v>1</v>
      </c>
    </row>
    <row r="42" spans="1:6">
      <c r="A42">
        <f>'RACE DATA ENTRY'!B46</f>
        <v>0</v>
      </c>
      <c r="B42" s="47">
        <f>'RACE DATA ENTRY'!E46-3</f>
        <v>-3</v>
      </c>
      <c r="C42" s="45">
        <f>+'RACE DATA ENTRY'!H46</f>
        <v>200</v>
      </c>
      <c r="D42">
        <f>'RACE DATA ENTRY'!I46</f>
        <v>1</v>
      </c>
      <c r="E42" s="52">
        <f>'RACE DATA ENTRY'!K46</f>
        <v>20000</v>
      </c>
      <c r="F42">
        <f>'RACE DATA ENTRY'!L46</f>
        <v>1</v>
      </c>
    </row>
    <row r="43" spans="1:6">
      <c r="A43">
        <f>'RACE DATA ENTRY'!B47</f>
        <v>0</v>
      </c>
      <c r="B43" s="47">
        <f>'RACE DATA ENTRY'!E47-3</f>
        <v>-3</v>
      </c>
      <c r="C43" s="45">
        <f>+'RACE DATA ENTRY'!H47</f>
        <v>200</v>
      </c>
      <c r="D43">
        <f>'RACE DATA ENTRY'!I47</f>
        <v>1</v>
      </c>
      <c r="E43" s="52">
        <f>'RACE DATA ENTRY'!K47</f>
        <v>20000</v>
      </c>
      <c r="F43">
        <f>'RACE DATA ENTRY'!L47</f>
        <v>1</v>
      </c>
    </row>
    <row r="44" spans="1:6">
      <c r="A44">
        <f>'RACE DATA ENTRY'!B48</f>
        <v>0</v>
      </c>
      <c r="B44" s="47">
        <f>'RACE DATA ENTRY'!E48-3</f>
        <v>-3</v>
      </c>
      <c r="C44" s="45">
        <f>+'RACE DATA ENTRY'!H48</f>
        <v>200</v>
      </c>
      <c r="D44">
        <f>'RACE DATA ENTRY'!I48</f>
        <v>1</v>
      </c>
      <c r="E44" s="52">
        <f>'RACE DATA ENTRY'!K48</f>
        <v>20000</v>
      </c>
      <c r="F44">
        <f>'RACE DATA ENTRY'!L48</f>
        <v>1</v>
      </c>
    </row>
    <row r="45" spans="1:6">
      <c r="A45">
        <f>'RACE DATA ENTRY'!B49</f>
        <v>0</v>
      </c>
      <c r="B45" s="47">
        <f>'RACE DATA ENTRY'!E49-3</f>
        <v>-3</v>
      </c>
      <c r="C45" s="45">
        <f>+'RACE DATA ENTRY'!H49</f>
        <v>200</v>
      </c>
      <c r="D45">
        <f>'RACE DATA ENTRY'!I49</f>
        <v>1</v>
      </c>
      <c r="E45" s="52">
        <f>'RACE DATA ENTRY'!K49</f>
        <v>20000</v>
      </c>
      <c r="F45">
        <f>'RACE DATA ENTRY'!L49</f>
        <v>1</v>
      </c>
    </row>
    <row r="46" spans="1:6">
      <c r="A46">
        <f>'RACE DATA ENTRY'!B50</f>
        <v>0</v>
      </c>
      <c r="B46" s="47">
        <f>'RACE DATA ENTRY'!E50-3</f>
        <v>-3</v>
      </c>
      <c r="C46" s="45">
        <f>+'RACE DATA ENTRY'!H50</f>
        <v>200</v>
      </c>
      <c r="D46">
        <f>'RACE DATA ENTRY'!I50</f>
        <v>1</v>
      </c>
      <c r="E46" s="52">
        <f>'RACE DATA ENTRY'!K50</f>
        <v>20000</v>
      </c>
      <c r="F46">
        <f>'RACE DATA ENTRY'!L50</f>
        <v>1</v>
      </c>
    </row>
    <row r="47" spans="1:6">
      <c r="A47">
        <f>'RACE DATA ENTRY'!B51</f>
        <v>0</v>
      </c>
      <c r="B47" s="47">
        <f>'RACE DATA ENTRY'!E51-3</f>
        <v>-3</v>
      </c>
      <c r="C47" s="45">
        <f>+'RACE DATA ENTRY'!H51</f>
        <v>200</v>
      </c>
      <c r="D47">
        <f>'RACE DATA ENTRY'!I51</f>
        <v>1</v>
      </c>
      <c r="E47" s="52">
        <f>'RACE DATA ENTRY'!K51</f>
        <v>20000</v>
      </c>
      <c r="F47">
        <f>'RACE DATA ENTRY'!L51</f>
        <v>1</v>
      </c>
    </row>
    <row r="49" spans="1:6">
      <c r="A49" t="s">
        <v>79</v>
      </c>
    </row>
    <row r="50" spans="1:6">
      <c r="A50">
        <f>'RACE DATA ENTRY'!B55</f>
        <v>0</v>
      </c>
      <c r="B50" s="47">
        <f>'RACE DATA ENTRY'!E55-3</f>
        <v>-3</v>
      </c>
      <c r="C50" s="45">
        <f>+'RACE DATA ENTRY'!H55</f>
        <v>200</v>
      </c>
      <c r="D50">
        <f>'RACE DATA ENTRY'!I55</f>
        <v>1</v>
      </c>
      <c r="E50" s="52">
        <f>'RACE DATA ENTRY'!K55</f>
        <v>20000</v>
      </c>
      <c r="F50">
        <f>'RACE DATA ENTRY'!L55</f>
        <v>1</v>
      </c>
    </row>
    <row r="51" spans="1:6">
      <c r="A51">
        <f>'RACE DATA ENTRY'!B56</f>
        <v>0</v>
      </c>
      <c r="B51" s="47">
        <f>'RACE DATA ENTRY'!E56-3</f>
        <v>-3</v>
      </c>
      <c r="C51" s="45">
        <f>+'RACE DATA ENTRY'!H56</f>
        <v>200</v>
      </c>
      <c r="D51">
        <f>'RACE DATA ENTRY'!I56</f>
        <v>1</v>
      </c>
      <c r="E51" s="52">
        <f>'RACE DATA ENTRY'!K56</f>
        <v>20000</v>
      </c>
      <c r="F51">
        <f>'RACE DATA ENTRY'!L56</f>
        <v>1</v>
      </c>
    </row>
    <row r="52" spans="1:6">
      <c r="A52">
        <f>'RACE DATA ENTRY'!B57</f>
        <v>0</v>
      </c>
      <c r="B52" s="47">
        <f>'RACE DATA ENTRY'!E57-3</f>
        <v>-3</v>
      </c>
      <c r="C52" s="45">
        <f>+'RACE DATA ENTRY'!H57</f>
        <v>200</v>
      </c>
      <c r="D52">
        <f>'RACE DATA ENTRY'!I57</f>
        <v>1</v>
      </c>
      <c r="E52" s="52">
        <f>'RACE DATA ENTRY'!K57</f>
        <v>20000</v>
      </c>
      <c r="F52">
        <f>'RACE DATA ENTRY'!L57</f>
        <v>1</v>
      </c>
    </row>
    <row r="53" spans="1:6">
      <c r="A53">
        <f>'RACE DATA ENTRY'!B58</f>
        <v>0</v>
      </c>
      <c r="B53" s="47">
        <f>'RACE DATA ENTRY'!E58-3</f>
        <v>-3</v>
      </c>
      <c r="C53" s="45">
        <f>+'RACE DATA ENTRY'!H58</f>
        <v>200</v>
      </c>
      <c r="D53">
        <f>'RACE DATA ENTRY'!I58</f>
        <v>1</v>
      </c>
      <c r="E53" s="52">
        <f>'RACE DATA ENTRY'!K58</f>
        <v>20000</v>
      </c>
      <c r="F53">
        <f>'RACE DATA ENTRY'!L58</f>
        <v>1</v>
      </c>
    </row>
    <row r="54" spans="1:6">
      <c r="A54">
        <f>'RACE DATA ENTRY'!B59</f>
        <v>0</v>
      </c>
      <c r="B54" s="47">
        <f>'RACE DATA ENTRY'!E59-3</f>
        <v>-3</v>
      </c>
      <c r="C54" s="45">
        <f>+'RACE DATA ENTRY'!H59</f>
        <v>200</v>
      </c>
      <c r="D54">
        <f>'RACE DATA ENTRY'!I59</f>
        <v>1</v>
      </c>
      <c r="E54" s="52">
        <f>'RACE DATA ENTRY'!K59</f>
        <v>20000</v>
      </c>
      <c r="F54">
        <f>'RACE DATA ENTRY'!L59</f>
        <v>1</v>
      </c>
    </row>
    <row r="55" spans="1:6">
      <c r="A55">
        <f>'RACE DATA ENTRY'!B60</f>
        <v>0</v>
      </c>
      <c r="B55" s="47">
        <f>'RACE DATA ENTRY'!E60-3</f>
        <v>-3</v>
      </c>
      <c r="C55" s="45">
        <f>+'RACE DATA ENTRY'!H60</f>
        <v>200</v>
      </c>
      <c r="D55">
        <f>'RACE DATA ENTRY'!I60</f>
        <v>1</v>
      </c>
      <c r="E55" s="52">
        <f>'RACE DATA ENTRY'!K60</f>
        <v>20000</v>
      </c>
      <c r="F55">
        <f>'RACE DATA ENTRY'!L60</f>
        <v>1</v>
      </c>
    </row>
    <row r="56" spans="1:6">
      <c r="A56">
        <f>'RACE DATA ENTRY'!B61</f>
        <v>0</v>
      </c>
      <c r="B56" s="47">
        <f>'RACE DATA ENTRY'!E61-3</f>
        <v>-3</v>
      </c>
      <c r="C56" s="45">
        <f>+'RACE DATA ENTRY'!H61</f>
        <v>200</v>
      </c>
      <c r="D56">
        <f>'RACE DATA ENTRY'!I61</f>
        <v>1</v>
      </c>
      <c r="E56" s="52">
        <f>'RACE DATA ENTRY'!K61</f>
        <v>20000</v>
      </c>
      <c r="F56">
        <f>'RACE DATA ENTRY'!L61</f>
        <v>1</v>
      </c>
    </row>
    <row r="57" spans="1:6">
      <c r="A57">
        <f>'RACE DATA ENTRY'!B62</f>
        <v>0</v>
      </c>
      <c r="B57" s="47">
        <f>'RACE DATA ENTRY'!E62-3</f>
        <v>-3</v>
      </c>
      <c r="C57" s="45">
        <f>+'RACE DATA ENTRY'!H62</f>
        <v>200</v>
      </c>
      <c r="D57">
        <f>'RACE DATA ENTRY'!I62</f>
        <v>1</v>
      </c>
      <c r="E57" s="52">
        <f>'RACE DATA ENTRY'!K62</f>
        <v>20000</v>
      </c>
      <c r="F57">
        <f>'RACE DATA ENTRY'!L62</f>
        <v>1</v>
      </c>
    </row>
    <row r="58" spans="1:6">
      <c r="A58">
        <f>'RACE DATA ENTRY'!B63</f>
        <v>0</v>
      </c>
      <c r="B58" s="47">
        <f>'RACE DATA ENTRY'!E63-3</f>
        <v>-3</v>
      </c>
      <c r="C58" s="45">
        <f>+'RACE DATA ENTRY'!H63</f>
        <v>200</v>
      </c>
      <c r="D58">
        <f>'RACE DATA ENTRY'!I63</f>
        <v>1</v>
      </c>
      <c r="E58" s="52">
        <f>'RACE DATA ENTRY'!K63</f>
        <v>20000</v>
      </c>
      <c r="F58">
        <f>'RACE DATA ENTRY'!L63</f>
        <v>1</v>
      </c>
    </row>
    <row r="59" spans="1:6">
      <c r="A59">
        <f>'RACE DATA ENTRY'!B64</f>
        <v>0</v>
      </c>
      <c r="B59" s="47">
        <f>'RACE DATA ENTRY'!E64-3</f>
        <v>-3</v>
      </c>
      <c r="C59" s="45">
        <f>+'RACE DATA ENTRY'!H64</f>
        <v>200</v>
      </c>
      <c r="D59">
        <f>'RACE DATA ENTRY'!I64</f>
        <v>1</v>
      </c>
      <c r="E59" s="52">
        <f>'RACE DATA ENTRY'!K64</f>
        <v>20000</v>
      </c>
      <c r="F59">
        <f>'RACE DATA ENTRY'!L64</f>
        <v>1</v>
      </c>
    </row>
    <row r="60" spans="1:6">
      <c r="A60">
        <f>'RACE DATA ENTRY'!B65</f>
        <v>0</v>
      </c>
      <c r="B60" s="47">
        <f>'RACE DATA ENTRY'!E65-3</f>
        <v>-3</v>
      </c>
      <c r="C60" s="45">
        <f>+'RACE DATA ENTRY'!H65</f>
        <v>200</v>
      </c>
      <c r="D60">
        <f>'RACE DATA ENTRY'!I65</f>
        <v>1</v>
      </c>
      <c r="E60" s="52">
        <f>'RACE DATA ENTRY'!K65</f>
        <v>20000</v>
      </c>
      <c r="F60">
        <f>'RACE DATA ENTRY'!L65</f>
        <v>1</v>
      </c>
    </row>
    <row r="61" spans="1:6">
      <c r="A61">
        <f>'RACE DATA ENTRY'!B66</f>
        <v>0</v>
      </c>
      <c r="B61" s="47">
        <f>'RACE DATA ENTRY'!E66-3</f>
        <v>-3</v>
      </c>
      <c r="C61" s="45">
        <f>+'RACE DATA ENTRY'!H66</f>
        <v>200</v>
      </c>
      <c r="D61">
        <f>'RACE DATA ENTRY'!I66</f>
        <v>1</v>
      </c>
      <c r="E61" s="52">
        <f>'RACE DATA ENTRY'!K66</f>
        <v>20000</v>
      </c>
      <c r="F61">
        <f>'RACE DATA ENTRY'!L66</f>
        <v>1</v>
      </c>
    </row>
    <row r="62" spans="1:6">
      <c r="A62">
        <f>'RACE DATA ENTRY'!B67</f>
        <v>0</v>
      </c>
      <c r="B62" s="47">
        <f>'RACE DATA ENTRY'!E67-3</f>
        <v>-3</v>
      </c>
      <c r="C62" s="45">
        <f>+'RACE DATA ENTRY'!H67</f>
        <v>200</v>
      </c>
      <c r="D62">
        <f>'RACE DATA ENTRY'!I67</f>
        <v>1</v>
      </c>
      <c r="E62" s="52">
        <f>'RACE DATA ENTRY'!K67</f>
        <v>20000</v>
      </c>
      <c r="F62">
        <f>'RACE DATA ENTRY'!L67</f>
        <v>1</v>
      </c>
    </row>
    <row r="64" spans="1:6">
      <c r="A64" t="s">
        <v>80</v>
      </c>
    </row>
    <row r="65" spans="1:6">
      <c r="A65">
        <f>'RACE DATA ENTRY'!B71</f>
        <v>0</v>
      </c>
      <c r="B65" s="47">
        <f>'RACE DATA ENTRY'!E71-3</f>
        <v>-3</v>
      </c>
      <c r="C65" s="45">
        <f>+'RACE DATA ENTRY'!H71</f>
        <v>200</v>
      </c>
      <c r="D65">
        <f>'RACE DATA ENTRY'!I71</f>
        <v>1</v>
      </c>
      <c r="E65" s="52">
        <f>'RACE DATA ENTRY'!K71</f>
        <v>20000</v>
      </c>
      <c r="F65">
        <f>'RACE DATA ENTRY'!L71</f>
        <v>1</v>
      </c>
    </row>
    <row r="66" spans="1:6">
      <c r="A66">
        <f>'RACE DATA ENTRY'!B72</f>
        <v>0</v>
      </c>
      <c r="B66" s="47">
        <f>'RACE DATA ENTRY'!E72-3</f>
        <v>-3</v>
      </c>
      <c r="C66" s="45">
        <f>+'RACE DATA ENTRY'!H72</f>
        <v>200</v>
      </c>
      <c r="D66">
        <f>'RACE DATA ENTRY'!I72</f>
        <v>1</v>
      </c>
      <c r="E66" s="52">
        <f>'RACE DATA ENTRY'!K72</f>
        <v>20000</v>
      </c>
      <c r="F66">
        <f>'RACE DATA ENTRY'!L72</f>
        <v>1</v>
      </c>
    </row>
    <row r="67" spans="1:6">
      <c r="A67">
        <f>'RACE DATA ENTRY'!B73</f>
        <v>0</v>
      </c>
      <c r="B67" s="47">
        <f>'RACE DATA ENTRY'!E73-3</f>
        <v>-3</v>
      </c>
      <c r="C67" s="45">
        <f>+'RACE DATA ENTRY'!H73</f>
        <v>200</v>
      </c>
      <c r="D67">
        <f>'RACE DATA ENTRY'!I73</f>
        <v>1</v>
      </c>
      <c r="E67" s="52">
        <f>'RACE DATA ENTRY'!K73</f>
        <v>20000</v>
      </c>
      <c r="F67">
        <f>'RACE DATA ENTRY'!L73</f>
        <v>1</v>
      </c>
    </row>
    <row r="68" spans="1:6">
      <c r="A68">
        <f>'RACE DATA ENTRY'!B74</f>
        <v>0</v>
      </c>
      <c r="B68" s="47">
        <f>'RACE DATA ENTRY'!E74-3</f>
        <v>-3</v>
      </c>
      <c r="C68" s="45">
        <f>+'RACE DATA ENTRY'!H74</f>
        <v>200</v>
      </c>
      <c r="D68">
        <f>'RACE DATA ENTRY'!I74</f>
        <v>1</v>
      </c>
      <c r="E68" s="52">
        <f>'RACE DATA ENTRY'!K74</f>
        <v>20000</v>
      </c>
      <c r="F68">
        <f>'RACE DATA ENTRY'!L74</f>
        <v>1</v>
      </c>
    </row>
    <row r="69" spans="1:6">
      <c r="A69">
        <f>'RACE DATA ENTRY'!B75</f>
        <v>0</v>
      </c>
      <c r="B69" s="47">
        <f>'RACE DATA ENTRY'!E75-3</f>
        <v>-3</v>
      </c>
      <c r="C69" s="45">
        <f>+'RACE DATA ENTRY'!H75</f>
        <v>200</v>
      </c>
      <c r="D69">
        <f>'RACE DATA ENTRY'!I75</f>
        <v>1</v>
      </c>
      <c r="E69" s="52">
        <f>'RACE DATA ENTRY'!K75</f>
        <v>20000</v>
      </c>
      <c r="F69">
        <f>'RACE DATA ENTRY'!L75</f>
        <v>1</v>
      </c>
    </row>
    <row r="70" spans="1:6">
      <c r="A70">
        <f>'RACE DATA ENTRY'!B76</f>
        <v>0</v>
      </c>
      <c r="B70" s="47">
        <f>'RACE DATA ENTRY'!E76-3</f>
        <v>-3</v>
      </c>
      <c r="C70" s="45">
        <f>+'RACE DATA ENTRY'!H76</f>
        <v>200</v>
      </c>
      <c r="D70">
        <f>'RACE DATA ENTRY'!I76</f>
        <v>1</v>
      </c>
      <c r="E70" s="52">
        <f>'RACE DATA ENTRY'!K76</f>
        <v>20000</v>
      </c>
      <c r="F70">
        <f>'RACE DATA ENTRY'!L76</f>
        <v>1</v>
      </c>
    </row>
    <row r="71" spans="1:6">
      <c r="A71">
        <f>'RACE DATA ENTRY'!B77</f>
        <v>0</v>
      </c>
      <c r="B71" s="47">
        <f>'RACE DATA ENTRY'!E77-3</f>
        <v>-3</v>
      </c>
      <c r="C71" s="45">
        <f>+'RACE DATA ENTRY'!H77</f>
        <v>200</v>
      </c>
      <c r="D71">
        <f>'RACE DATA ENTRY'!I77</f>
        <v>1</v>
      </c>
      <c r="E71" s="52">
        <f>'RACE DATA ENTRY'!K77</f>
        <v>20000</v>
      </c>
      <c r="F71">
        <f>'RACE DATA ENTRY'!L77</f>
        <v>1</v>
      </c>
    </row>
    <row r="72" spans="1:6">
      <c r="A72">
        <f>'RACE DATA ENTRY'!B78</f>
        <v>0</v>
      </c>
      <c r="B72" s="47">
        <f>'RACE DATA ENTRY'!E78-3</f>
        <v>-3</v>
      </c>
      <c r="C72" s="45">
        <f>+'RACE DATA ENTRY'!H78</f>
        <v>200</v>
      </c>
      <c r="D72">
        <f>'RACE DATA ENTRY'!I78</f>
        <v>1</v>
      </c>
      <c r="E72" s="52">
        <f>'RACE DATA ENTRY'!K78</f>
        <v>20000</v>
      </c>
      <c r="F72">
        <f>'RACE DATA ENTRY'!L78</f>
        <v>1</v>
      </c>
    </row>
    <row r="73" spans="1:6">
      <c r="A73">
        <f>'RACE DATA ENTRY'!B79</f>
        <v>0</v>
      </c>
      <c r="B73" s="47">
        <f>'RACE DATA ENTRY'!E79-3</f>
        <v>-3</v>
      </c>
      <c r="C73" s="45">
        <f>+'RACE DATA ENTRY'!H79</f>
        <v>200</v>
      </c>
      <c r="D73">
        <f>'RACE DATA ENTRY'!I79</f>
        <v>1</v>
      </c>
      <c r="E73" s="52">
        <f>'RACE DATA ENTRY'!K79</f>
        <v>20000</v>
      </c>
      <c r="F73">
        <f>'RACE DATA ENTRY'!L79</f>
        <v>1</v>
      </c>
    </row>
    <row r="74" spans="1:6">
      <c r="A74">
        <f>'RACE DATA ENTRY'!B80</f>
        <v>0</v>
      </c>
      <c r="B74" s="47">
        <f>'RACE DATA ENTRY'!E80-3</f>
        <v>-3</v>
      </c>
      <c r="C74" s="45">
        <f>+'RACE DATA ENTRY'!H80</f>
        <v>200</v>
      </c>
      <c r="D74">
        <f>'RACE DATA ENTRY'!I80</f>
        <v>1</v>
      </c>
      <c r="E74" s="52">
        <f>'RACE DATA ENTRY'!K80</f>
        <v>20000</v>
      </c>
      <c r="F74">
        <f>'RACE DATA ENTRY'!L80</f>
        <v>1</v>
      </c>
    </row>
    <row r="75" spans="1:6">
      <c r="A75">
        <f>'RACE DATA ENTRY'!B81</f>
        <v>0</v>
      </c>
      <c r="B75" s="47">
        <f>'RACE DATA ENTRY'!E81-3</f>
        <v>-3</v>
      </c>
      <c r="C75" s="45">
        <f>+'RACE DATA ENTRY'!H81</f>
        <v>200</v>
      </c>
      <c r="D75">
        <f>'RACE DATA ENTRY'!I81</f>
        <v>1</v>
      </c>
      <c r="E75" s="52">
        <f>'RACE DATA ENTRY'!K81</f>
        <v>20000</v>
      </c>
      <c r="F75">
        <f>'RACE DATA ENTRY'!L81</f>
        <v>1</v>
      </c>
    </row>
    <row r="76" spans="1:6">
      <c r="A76">
        <f>'RACE DATA ENTRY'!B82</f>
        <v>0</v>
      </c>
      <c r="B76" s="47">
        <f>'RACE DATA ENTRY'!E82-3</f>
        <v>-3</v>
      </c>
      <c r="C76" s="45">
        <f>+'RACE DATA ENTRY'!H82</f>
        <v>200</v>
      </c>
      <c r="D76">
        <f>'RACE DATA ENTRY'!I82</f>
        <v>1</v>
      </c>
      <c r="E76" s="52">
        <f>'RACE DATA ENTRY'!K82</f>
        <v>20000</v>
      </c>
      <c r="F76">
        <f>'RACE DATA ENTRY'!L82</f>
        <v>1</v>
      </c>
    </row>
    <row r="77" spans="1:6">
      <c r="A77">
        <f>'RACE DATA ENTRY'!B83</f>
        <v>0</v>
      </c>
      <c r="B77" s="47">
        <f>'RACE DATA ENTRY'!E83-3</f>
        <v>-3</v>
      </c>
      <c r="C77" s="45">
        <f>+'RACE DATA ENTRY'!H83</f>
        <v>200</v>
      </c>
      <c r="D77">
        <f>'RACE DATA ENTRY'!I83</f>
        <v>1</v>
      </c>
      <c r="E77" s="52">
        <f>'RACE DATA ENTRY'!K83</f>
        <v>20000</v>
      </c>
      <c r="F77">
        <f>'RACE DATA ENTRY'!L83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workbookViewId="0">
      <selection activeCell="I4" sqref="I4:J6"/>
    </sheetView>
  </sheetViews>
  <sheetFormatPr defaultColWidth="9" defaultRowHeight="14.4"/>
  <cols>
    <col min="1" max="1" width="19" style="31" customWidth="1"/>
    <col min="2" max="2" width="8.5546875" style="32" customWidth="1"/>
    <col min="3" max="3" width="2.44140625" style="32" customWidth="1"/>
    <col min="4" max="4" width="18" style="33" customWidth="1"/>
    <col min="5" max="5" width="17.33203125" style="33" customWidth="1"/>
    <col min="6" max="8" width="8.6640625" style="33" customWidth="1"/>
    <col min="9" max="9" width="11" style="33" customWidth="1"/>
    <col min="10" max="256" width="8.6640625" style="33" customWidth="1"/>
  </cols>
  <sheetData>
    <row r="1" spans="1:10" ht="15">
      <c r="A1" s="34" t="s">
        <v>8</v>
      </c>
      <c r="B1" s="35">
        <v>89.8</v>
      </c>
      <c r="D1" s="35">
        <v>1015</v>
      </c>
      <c r="E1" s="33" t="s">
        <v>94</v>
      </c>
      <c r="I1" s="67" t="s">
        <v>124</v>
      </c>
    </row>
    <row r="2" spans="1:10" ht="17.399999999999999">
      <c r="A2" s="34" t="s">
        <v>1</v>
      </c>
      <c r="B2" s="35">
        <v>91.2</v>
      </c>
      <c r="C2" s="36"/>
      <c r="D2" s="35">
        <v>1098</v>
      </c>
      <c r="E2" s="33" t="s">
        <v>105</v>
      </c>
    </row>
    <row r="3" spans="1:10" ht="17.399999999999999">
      <c r="A3" s="34" t="s">
        <v>2</v>
      </c>
      <c r="B3" s="35">
        <v>96.7</v>
      </c>
      <c r="C3" s="36"/>
      <c r="D3" s="35">
        <v>1142</v>
      </c>
      <c r="E3"/>
      <c r="F3" t="s">
        <v>95</v>
      </c>
      <c r="G3" t="s">
        <v>96</v>
      </c>
    </row>
    <row r="4" spans="1:10" ht="17.399999999999999">
      <c r="A4" s="34" t="s">
        <v>90</v>
      </c>
      <c r="B4" s="35">
        <v>89.8</v>
      </c>
      <c r="C4" s="36"/>
      <c r="D4" s="35">
        <v>1015</v>
      </c>
      <c r="E4" t="s">
        <v>97</v>
      </c>
      <c r="F4"/>
      <c r="G4">
        <v>90.5</v>
      </c>
      <c r="I4" s="68" t="s">
        <v>125</v>
      </c>
      <c r="J4" s="35">
        <v>77</v>
      </c>
    </row>
    <row r="5" spans="1:10" ht="17.399999999999999">
      <c r="A5" s="34" t="s">
        <v>87</v>
      </c>
      <c r="B5" s="35">
        <v>95.4</v>
      </c>
      <c r="C5" s="36"/>
      <c r="D5" s="35">
        <v>1207</v>
      </c>
      <c r="E5" t="s">
        <v>98</v>
      </c>
      <c r="F5">
        <v>93.7</v>
      </c>
      <c r="G5">
        <v>91.5</v>
      </c>
      <c r="I5" s="34" t="s">
        <v>9</v>
      </c>
      <c r="J5" s="35">
        <v>71.400000000000006</v>
      </c>
    </row>
    <row r="6" spans="1:10" ht="17.399999999999999">
      <c r="A6" s="34" t="s">
        <v>88</v>
      </c>
      <c r="B6" s="35">
        <v>93.4</v>
      </c>
      <c r="C6" s="36" t="s">
        <v>81</v>
      </c>
      <c r="D6" s="35">
        <v>1075</v>
      </c>
      <c r="E6" t="s">
        <v>99</v>
      </c>
      <c r="F6">
        <v>92.4</v>
      </c>
      <c r="G6">
        <v>92</v>
      </c>
      <c r="I6" s="34" t="s">
        <v>89</v>
      </c>
      <c r="J6" s="35">
        <v>65.5</v>
      </c>
    </row>
    <row r="7" spans="1:10" ht="17.399999999999999">
      <c r="A7" s="34" t="s">
        <v>93</v>
      </c>
      <c r="B7" s="35">
        <v>94.9</v>
      </c>
      <c r="C7" s="36"/>
      <c r="D7" s="35"/>
      <c r="E7" t="s">
        <v>100</v>
      </c>
      <c r="F7"/>
      <c r="G7">
        <v>93</v>
      </c>
    </row>
    <row r="8" spans="1:10" ht="17.399999999999999">
      <c r="A8" s="34" t="s">
        <v>118</v>
      </c>
      <c r="B8" s="35">
        <v>98</v>
      </c>
      <c r="C8" s="36"/>
      <c r="D8" s="35"/>
      <c r="E8" t="s">
        <v>101</v>
      </c>
      <c r="F8">
        <v>95.2</v>
      </c>
      <c r="G8">
        <v>94.5</v>
      </c>
    </row>
    <row r="9" spans="1:10" ht="17.399999999999999">
      <c r="A9" s="34" t="s">
        <v>4</v>
      </c>
      <c r="B9" s="35">
        <v>96.3</v>
      </c>
      <c r="C9" s="36"/>
      <c r="D9" s="35"/>
      <c r="E9" t="s">
        <v>102</v>
      </c>
      <c r="F9"/>
      <c r="G9">
        <v>98</v>
      </c>
    </row>
    <row r="10" spans="1:10" ht="17.399999999999999">
      <c r="A10" s="34" t="s">
        <v>9</v>
      </c>
      <c r="B10" s="35">
        <v>71.400000000000006</v>
      </c>
      <c r="C10" s="36"/>
      <c r="D10" s="35"/>
      <c r="E10" t="s">
        <v>103</v>
      </c>
      <c r="F10">
        <v>97.3</v>
      </c>
      <c r="G10">
        <v>100</v>
      </c>
    </row>
    <row r="11" spans="1:10" ht="17.399999999999999">
      <c r="A11" s="34" t="s">
        <v>89</v>
      </c>
      <c r="B11" s="35">
        <v>65.5</v>
      </c>
      <c r="C11" s="36"/>
      <c r="D11" s="35"/>
      <c r="E11" t="s">
        <v>104</v>
      </c>
      <c r="F11"/>
      <c r="G11">
        <v>101.5</v>
      </c>
    </row>
    <row r="12" spans="1:10" ht="17.399999999999999">
      <c r="A12" s="68" t="s">
        <v>126</v>
      </c>
      <c r="B12" s="35">
        <v>77</v>
      </c>
      <c r="C12" s="36"/>
      <c r="D12" s="35"/>
    </row>
    <row r="13" spans="1:10" ht="17.399999999999999">
      <c r="A13" s="34" t="s">
        <v>0</v>
      </c>
      <c r="B13" s="35">
        <v>84.5</v>
      </c>
      <c r="C13" s="36"/>
      <c r="D13" s="35">
        <v>912</v>
      </c>
    </row>
    <row r="14" spans="1:10" ht="17.399999999999999">
      <c r="A14" s="34" t="s">
        <v>3</v>
      </c>
      <c r="B14" s="35">
        <v>90.9</v>
      </c>
      <c r="C14" s="36"/>
      <c r="D14" s="35">
        <v>1038</v>
      </c>
    </row>
    <row r="15" spans="1:10" ht="17.399999999999999">
      <c r="A15" s="34" t="s">
        <v>106</v>
      </c>
      <c r="B15" s="35">
        <v>100</v>
      </c>
      <c r="C15" s="36"/>
      <c r="D15" s="35"/>
    </row>
    <row r="16" spans="1:10" ht="17.399999999999999">
      <c r="A16" s="34" t="s">
        <v>98</v>
      </c>
      <c r="B16" s="35">
        <v>91.5</v>
      </c>
      <c r="C16" s="36"/>
      <c r="D16" s="35"/>
    </row>
    <row r="17" spans="1:6" ht="17.399999999999999">
      <c r="A17" s="34" t="s">
        <v>116</v>
      </c>
      <c r="B17" s="35">
        <v>93</v>
      </c>
      <c r="C17" s="36"/>
      <c r="D17" s="35"/>
    </row>
    <row r="18" spans="1:6" ht="17.399999999999999">
      <c r="A18" s="34" t="s">
        <v>117</v>
      </c>
      <c r="B18" s="35">
        <v>90.5</v>
      </c>
      <c r="C18" s="36"/>
      <c r="D18" s="35"/>
    </row>
    <row r="19" spans="1:6" ht="17.399999999999999">
      <c r="A19" s="34" t="s">
        <v>115</v>
      </c>
      <c r="B19" s="35">
        <v>92</v>
      </c>
      <c r="C19" s="36"/>
      <c r="D19" s="35"/>
    </row>
    <row r="20" spans="1:6" ht="17.399999999999999">
      <c r="A20" s="34" t="s">
        <v>104</v>
      </c>
      <c r="B20" s="35">
        <v>101.5</v>
      </c>
      <c r="C20" s="36"/>
      <c r="D20" s="35"/>
    </row>
    <row r="21" spans="1:6" ht="17.399999999999999">
      <c r="A21" s="34" t="s">
        <v>5</v>
      </c>
      <c r="B21" s="35">
        <v>123.6</v>
      </c>
      <c r="C21" s="36"/>
      <c r="D21" s="35">
        <v>1655</v>
      </c>
    </row>
    <row r="22" spans="1:6" ht="17.399999999999999">
      <c r="A22" s="34" t="s">
        <v>7</v>
      </c>
      <c r="B22" s="35">
        <v>94.5</v>
      </c>
      <c r="C22" s="36"/>
      <c r="D22" s="35"/>
    </row>
    <row r="23" spans="1:6" ht="17.399999999999999">
      <c r="A23" s="34">
        <v>470</v>
      </c>
      <c r="B23" s="35">
        <v>86.6</v>
      </c>
      <c r="C23" s="36"/>
      <c r="D23" s="35"/>
    </row>
    <row r="24" spans="1:6" ht="17.399999999999999">
      <c r="A24" s="34" t="s">
        <v>10</v>
      </c>
      <c r="B24" s="35">
        <v>91.8</v>
      </c>
      <c r="C24" s="36"/>
      <c r="D24" s="35">
        <v>1102</v>
      </c>
    </row>
    <row r="25" spans="1:6" ht="17.399999999999999">
      <c r="A25" s="34" t="s">
        <v>6</v>
      </c>
      <c r="B25" s="35">
        <v>99</v>
      </c>
      <c r="C25" s="36"/>
      <c r="D25" s="35"/>
    </row>
    <row r="26" spans="1:6" ht="17.399999999999999">
      <c r="A26" s="34" t="s">
        <v>74</v>
      </c>
      <c r="B26" s="35">
        <v>97.6</v>
      </c>
      <c r="C26" s="36"/>
      <c r="D26" s="35"/>
    </row>
    <row r="27" spans="1:6" ht="17.399999999999999">
      <c r="A27" s="34" t="s">
        <v>91</v>
      </c>
      <c r="B27" s="35">
        <v>97.4</v>
      </c>
      <c r="C27" s="36" t="s">
        <v>81</v>
      </c>
      <c r="D27" s="35"/>
    </row>
    <row r="28" spans="1:6" ht="17.399999999999999">
      <c r="A28" s="34" t="s">
        <v>52</v>
      </c>
      <c r="B28" s="35">
        <v>101.2</v>
      </c>
      <c r="C28" s="36"/>
      <c r="D28" s="36"/>
    </row>
    <row r="29" spans="1:6" ht="17.399999999999999">
      <c r="A29" s="34" t="s">
        <v>51</v>
      </c>
      <c r="B29" s="35">
        <v>92.8</v>
      </c>
      <c r="C29" s="36" t="s">
        <v>81</v>
      </c>
      <c r="D29" s="36"/>
      <c r="E29" s="37"/>
      <c r="F29" s="37"/>
    </row>
    <row r="30" spans="1:6" ht="15">
      <c r="A30" s="34" t="s">
        <v>50</v>
      </c>
      <c r="B30" s="35">
        <v>92.8</v>
      </c>
      <c r="C30" s="33" t="s">
        <v>81</v>
      </c>
    </row>
    <row r="31" spans="1:6" ht="15">
      <c r="A31" s="34" t="s">
        <v>53</v>
      </c>
      <c r="B31" s="35">
        <v>90.1</v>
      </c>
      <c r="C31" s="33"/>
    </row>
    <row r="32" spans="1:6" ht="15">
      <c r="A32" s="34" t="s">
        <v>54</v>
      </c>
      <c r="B32" s="35">
        <v>86</v>
      </c>
      <c r="D32" s="32"/>
    </row>
    <row r="33" spans="1:4" ht="15">
      <c r="A33" s="34" t="s">
        <v>55</v>
      </c>
      <c r="B33" s="35">
        <v>80.2</v>
      </c>
      <c r="D33" s="32"/>
    </row>
    <row r="34" spans="1:4" ht="15">
      <c r="A34" s="34" t="s">
        <v>56</v>
      </c>
      <c r="B34" s="35">
        <v>98.3</v>
      </c>
      <c r="C34" s="32" t="s">
        <v>81</v>
      </c>
      <c r="D34" s="32"/>
    </row>
    <row r="35" spans="1:4" ht="15">
      <c r="A35" s="34" t="s">
        <v>57</v>
      </c>
      <c r="B35" s="35">
        <v>105.4</v>
      </c>
      <c r="D35" s="32"/>
    </row>
    <row r="36" spans="1:4" ht="15">
      <c r="A36" s="34" t="s">
        <v>58</v>
      </c>
      <c r="B36" s="35">
        <v>86</v>
      </c>
      <c r="D36" s="32"/>
    </row>
    <row r="37" spans="1:4" ht="15">
      <c r="A37" s="34" t="s">
        <v>59</v>
      </c>
      <c r="B37" s="35">
        <v>77</v>
      </c>
      <c r="D37" s="32"/>
    </row>
    <row r="38" spans="1:4" ht="15">
      <c r="A38" s="34" t="s">
        <v>60</v>
      </c>
      <c r="B38" s="35">
        <v>74</v>
      </c>
      <c r="C38" s="32" t="s">
        <v>81</v>
      </c>
      <c r="D38" s="32"/>
    </row>
    <row r="39" spans="1:4" ht="15">
      <c r="A39" s="34" t="s">
        <v>61</v>
      </c>
      <c r="B39" s="35">
        <v>99.4</v>
      </c>
      <c r="C39" s="32" t="s">
        <v>81</v>
      </c>
      <c r="D39" s="32"/>
    </row>
    <row r="40" spans="1:4" ht="15">
      <c r="A40" s="34" t="s">
        <v>62</v>
      </c>
      <c r="B40" s="35">
        <v>91.9</v>
      </c>
      <c r="C40" s="32" t="s">
        <v>81</v>
      </c>
      <c r="D40" s="32"/>
    </row>
    <row r="41" spans="1:4" ht="15">
      <c r="A41" s="34" t="s">
        <v>63</v>
      </c>
      <c r="B41" s="35">
        <v>91.7</v>
      </c>
      <c r="D41" s="32"/>
    </row>
    <row r="42" spans="1:4" ht="15">
      <c r="A42" s="34" t="s">
        <v>64</v>
      </c>
      <c r="B42" s="35">
        <v>88</v>
      </c>
      <c r="C42" s="32" t="s">
        <v>81</v>
      </c>
      <c r="D42" s="32"/>
    </row>
    <row r="43" spans="1:4" ht="15">
      <c r="A43" s="34" t="s">
        <v>65</v>
      </c>
      <c r="B43" s="35">
        <v>98.6</v>
      </c>
      <c r="C43" s="32" t="s">
        <v>81</v>
      </c>
      <c r="D43" s="32"/>
    </row>
    <row r="44" spans="1:4" ht="15">
      <c r="A44" s="34" t="s">
        <v>66</v>
      </c>
      <c r="B44" s="35">
        <v>96</v>
      </c>
      <c r="C44" s="32" t="s">
        <v>81</v>
      </c>
      <c r="D44" s="32"/>
    </row>
    <row r="45" spans="1:4" ht="15">
      <c r="A45" s="34" t="s">
        <v>67</v>
      </c>
      <c r="B45" s="35">
        <v>100</v>
      </c>
      <c r="C45" s="32" t="s">
        <v>81</v>
      </c>
      <c r="D45" s="32"/>
    </row>
    <row r="46" spans="1:4" ht="15">
      <c r="A46" s="34" t="s">
        <v>68</v>
      </c>
      <c r="B46" s="35">
        <v>113.1</v>
      </c>
      <c r="C46" s="32" t="s">
        <v>81</v>
      </c>
      <c r="D46" s="32"/>
    </row>
    <row r="47" spans="1:4" ht="15">
      <c r="A47" s="34" t="s">
        <v>69</v>
      </c>
      <c r="B47" s="35">
        <v>118.4</v>
      </c>
      <c r="D47" s="32"/>
    </row>
    <row r="48" spans="1:4" ht="17.399999999999999">
      <c r="A48" s="34" t="s">
        <v>70</v>
      </c>
      <c r="B48" s="35">
        <v>79</v>
      </c>
      <c r="C48" s="36"/>
      <c r="D48" s="36"/>
    </row>
    <row r="49" spans="1:4" ht="15">
      <c r="A49" s="34" t="s">
        <v>92</v>
      </c>
      <c r="B49" s="35">
        <v>96.7</v>
      </c>
      <c r="C49" s="32" t="s">
        <v>81</v>
      </c>
      <c r="D49" s="32"/>
    </row>
    <row r="50" spans="1:4" ht="15">
      <c r="A50" s="34" t="s">
        <v>71</v>
      </c>
      <c r="B50" s="35">
        <v>97.1</v>
      </c>
      <c r="D50" s="32"/>
    </row>
    <row r="51" spans="1:4" ht="15">
      <c r="A51" s="34" t="s">
        <v>72</v>
      </c>
      <c r="B51" s="35">
        <v>89.7</v>
      </c>
      <c r="D51" s="32"/>
    </row>
    <row r="52" spans="1:4" ht="15">
      <c r="A52" s="34" t="s">
        <v>73</v>
      </c>
      <c r="B52" s="35">
        <v>88</v>
      </c>
      <c r="D52" s="32"/>
    </row>
    <row r="53" spans="1:4" ht="15">
      <c r="A53" s="34" t="s">
        <v>44</v>
      </c>
      <c r="B53" s="35">
        <v>200</v>
      </c>
      <c r="D53" s="32"/>
    </row>
    <row r="54" spans="1:4" ht="15">
      <c r="A54" s="34" t="s">
        <v>45</v>
      </c>
      <c r="B54" s="35">
        <v>200</v>
      </c>
      <c r="D54" s="32"/>
    </row>
    <row r="55" spans="1:4" ht="15">
      <c r="A55" s="34" t="s">
        <v>46</v>
      </c>
      <c r="B55" s="35">
        <v>200</v>
      </c>
      <c r="D55" s="32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workbookViewId="0">
      <selection activeCell="A20" sqref="A20"/>
    </sheetView>
  </sheetViews>
  <sheetFormatPr defaultColWidth="10" defaultRowHeight="14.4"/>
  <sheetData>
    <row r="2" spans="1:1">
      <c r="A2" t="s">
        <v>34</v>
      </c>
    </row>
    <row r="3" spans="1:1">
      <c r="A3" t="s">
        <v>29</v>
      </c>
    </row>
    <row r="4" spans="1:1">
      <c r="A4" t="s">
        <v>31</v>
      </c>
    </row>
    <row r="5" spans="1:1">
      <c r="A5" t="s">
        <v>18</v>
      </c>
    </row>
    <row r="6" spans="1:1">
      <c r="A6" t="s">
        <v>36</v>
      </c>
    </row>
    <row r="7" spans="1:1">
      <c r="A7" t="s">
        <v>108</v>
      </c>
    </row>
    <row r="8" spans="1:1">
      <c r="A8" t="s">
        <v>30</v>
      </c>
    </row>
    <row r="9" spans="1:1">
      <c r="A9" t="s">
        <v>109</v>
      </c>
    </row>
    <row r="10" spans="1:1">
      <c r="A10" t="s">
        <v>35</v>
      </c>
    </row>
    <row r="11" spans="1:1">
      <c r="A11" t="s">
        <v>41</v>
      </c>
    </row>
    <row r="12" spans="1:1">
      <c r="A12" t="s">
        <v>27</v>
      </c>
    </row>
    <row r="13" spans="1:1">
      <c r="A13" t="s">
        <v>26</v>
      </c>
    </row>
    <row r="14" spans="1:1">
      <c r="A14" t="s">
        <v>40</v>
      </c>
    </row>
    <row r="15" spans="1:1">
      <c r="A15" t="s">
        <v>38</v>
      </c>
    </row>
    <row r="16" spans="1:1">
      <c r="A16" t="s">
        <v>32</v>
      </c>
    </row>
    <row r="17" spans="1:1">
      <c r="A17" t="s">
        <v>19</v>
      </c>
    </row>
    <row r="18" spans="1:1">
      <c r="A18" t="s">
        <v>20</v>
      </c>
    </row>
    <row r="19" spans="1:1">
      <c r="A19" t="s">
        <v>110</v>
      </c>
    </row>
    <row r="20" spans="1:1">
      <c r="A20" t="s">
        <v>39</v>
      </c>
    </row>
    <row r="21" spans="1:1">
      <c r="A21" t="s">
        <v>25</v>
      </c>
    </row>
    <row r="22" spans="1:1">
      <c r="A22" t="s">
        <v>37</v>
      </c>
    </row>
    <row r="23" spans="1:1">
      <c r="A23" t="s">
        <v>33</v>
      </c>
    </row>
    <row r="24" spans="1:1">
      <c r="A24" t="s">
        <v>28</v>
      </c>
    </row>
    <row r="25" spans="1:1">
      <c r="A25" t="s">
        <v>42</v>
      </c>
    </row>
    <row r="26" spans="1:1">
      <c r="A26" t="s">
        <v>42</v>
      </c>
    </row>
    <row r="27" spans="1:1">
      <c r="A27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RACE DATA ENTRY</vt:lpstr>
      <vt:lpstr>SimplResults</vt:lpstr>
      <vt:lpstr>PortsHcaps</vt:lpstr>
      <vt:lpstr>Skippers</vt:lpstr>
      <vt:lpstr>'RACE DATA ENTRY'!Print_Area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BKelly;charles@bikewinnipeg.ca</dc:creator>
  <cp:lastModifiedBy>C Feaver</cp:lastModifiedBy>
  <dcterms:created xsi:type="dcterms:W3CDTF">2011-07-17T02:08:00Z</dcterms:created>
  <dcterms:modified xsi:type="dcterms:W3CDTF">2019-01-31T18:53:21Z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2057-10.2.0.5934</vt:lpwstr>
  </property>
</Properties>
</file>